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校区別地域の基礎データ" sheetId="5" r:id="rId1"/>
    <sheet name="シート①H22" sheetId="4" r:id="rId2"/>
    <sheet name="シート②H27" sheetId="3" r:id="rId3"/>
    <sheet name="シート③R2" sheetId="2" r:id="rId4"/>
    <sheet name="人口ピラミッド参照データシート" sheetId="6" r:id="rId5"/>
    <sheet name="小学校児童数参照データシート" sheetId="7" r:id="rId6"/>
  </sheets>
  <definedNames>
    <definedName name="H22男女集計" localSheetId="1">#REF!</definedName>
    <definedName name="_xlnm.Print_Area" localSheetId="0">校区別地域の基礎データ!$A$1:$P$54</definedName>
    <definedName name="_xlnm.Print_Area" localSheetId="4">人口ピラミッド参照データシート!$A$1:$O$24</definedName>
    <definedName name="小学校区5歳階級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30" i="5" l="1"/>
  <c r="E28" i="5"/>
  <c r="E29" i="5"/>
  <c r="E27" i="5"/>
  <c r="E8" i="5"/>
  <c r="E7" i="5"/>
  <c r="E39" i="5"/>
  <c r="D80" i="7" l="1"/>
  <c r="E80" i="7"/>
  <c r="E53" i="5" s="1"/>
  <c r="C80" i="7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2" i="2"/>
  <c r="D53" i="5" l="1"/>
  <c r="C53" i="5"/>
  <c r="B53" i="5"/>
  <c r="A1" i="6" l="1"/>
  <c r="D5" i="6" s="1"/>
  <c r="D8" i="5"/>
  <c r="C8" i="5"/>
  <c r="B8" i="5"/>
  <c r="D7" i="5"/>
  <c r="C7" i="5"/>
  <c r="B7" i="5"/>
  <c r="D9" i="5"/>
  <c r="D25" i="5"/>
  <c r="D24" i="5"/>
  <c r="C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C9" i="5"/>
  <c r="C26" i="5"/>
  <c r="C25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26" i="5"/>
  <c r="AC79" i="4"/>
  <c r="AC2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BA2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52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BA4" i="4"/>
  <c r="BA3" i="4"/>
  <c r="BY2" i="4"/>
  <c r="BY79" i="4"/>
  <c r="BY78" i="4"/>
  <c r="BY77" i="4"/>
  <c r="BY76" i="4"/>
  <c r="BY75" i="4"/>
  <c r="BY74" i="4"/>
  <c r="BY73" i="4"/>
  <c r="BY72" i="4"/>
  <c r="BY71" i="4"/>
  <c r="BY70" i="4"/>
  <c r="BY69" i="4"/>
  <c r="BY68" i="4"/>
  <c r="BY67" i="4"/>
  <c r="BY66" i="4"/>
  <c r="BY65" i="4"/>
  <c r="BY64" i="4"/>
  <c r="BY63" i="4"/>
  <c r="BY62" i="4"/>
  <c r="BY61" i="4"/>
  <c r="BY60" i="4"/>
  <c r="BY59" i="4"/>
  <c r="BY58" i="4"/>
  <c r="BY57" i="4"/>
  <c r="BY56" i="4"/>
  <c r="BY55" i="4"/>
  <c r="BY54" i="4"/>
  <c r="BY53" i="4"/>
  <c r="BY52" i="4"/>
  <c r="BY51" i="4"/>
  <c r="BY50" i="4"/>
  <c r="BY49" i="4"/>
  <c r="BY48" i="4"/>
  <c r="BY47" i="4"/>
  <c r="BY46" i="4"/>
  <c r="BY45" i="4"/>
  <c r="BY44" i="4"/>
  <c r="BY43" i="4"/>
  <c r="BY42" i="4"/>
  <c r="BY41" i="4"/>
  <c r="BY40" i="4"/>
  <c r="BY39" i="4"/>
  <c r="BY38" i="4"/>
  <c r="BY37" i="4"/>
  <c r="BY36" i="4"/>
  <c r="BY35" i="4"/>
  <c r="BY34" i="4"/>
  <c r="BY33" i="4"/>
  <c r="BY32" i="4"/>
  <c r="BY31" i="4"/>
  <c r="BY30" i="4"/>
  <c r="BY29" i="4"/>
  <c r="BY28" i="4"/>
  <c r="BY27" i="4"/>
  <c r="BY26" i="4"/>
  <c r="BY25" i="4"/>
  <c r="BY24" i="4"/>
  <c r="BY23" i="4"/>
  <c r="BY22" i="4"/>
  <c r="BY21" i="4"/>
  <c r="BY20" i="4"/>
  <c r="BY19" i="4"/>
  <c r="BY18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5" i="4"/>
  <c r="BY4" i="4"/>
  <c r="BY3" i="4"/>
  <c r="BY2" i="3"/>
  <c r="BY79" i="3"/>
  <c r="BY78" i="3"/>
  <c r="BY77" i="3"/>
  <c r="BY76" i="3"/>
  <c r="BY75" i="3"/>
  <c r="BY74" i="3"/>
  <c r="BY73" i="3"/>
  <c r="BY72" i="3"/>
  <c r="BY71" i="3"/>
  <c r="BY70" i="3"/>
  <c r="BY69" i="3"/>
  <c r="BY68" i="3"/>
  <c r="BY67" i="3"/>
  <c r="BY66" i="3"/>
  <c r="BY65" i="3"/>
  <c r="BY64" i="3"/>
  <c r="BY63" i="3"/>
  <c r="BY62" i="3"/>
  <c r="BY61" i="3"/>
  <c r="BY60" i="3"/>
  <c r="BY59" i="3"/>
  <c r="BY58" i="3"/>
  <c r="BY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Y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Y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Y18" i="3"/>
  <c r="BY17" i="3"/>
  <c r="BY16" i="3"/>
  <c r="BY15" i="3"/>
  <c r="BY14" i="3"/>
  <c r="BY13" i="3"/>
  <c r="BY12" i="3"/>
  <c r="BY11" i="3"/>
  <c r="BY10" i="3"/>
  <c r="BY9" i="3"/>
  <c r="BY8" i="3"/>
  <c r="BY7" i="3"/>
  <c r="BY6" i="3"/>
  <c r="BY5" i="3"/>
  <c r="BY4" i="3"/>
  <c r="BY3" i="3"/>
  <c r="BA2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BA5" i="3"/>
  <c r="BA4" i="3"/>
  <c r="BA3" i="3"/>
  <c r="AC2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AC3" i="2"/>
  <c r="AC4" i="2"/>
  <c r="AC5" i="2"/>
  <c r="AC6" i="2"/>
  <c r="D26" i="5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2" i="2"/>
  <c r="BY3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2" i="2"/>
  <c r="D6" i="5"/>
  <c r="C6" i="5"/>
  <c r="B6" i="5"/>
  <c r="E45" i="5"/>
  <c r="E33" i="5"/>
  <c r="E32" i="5"/>
  <c r="E31" i="5"/>
  <c r="D23" i="6" l="1"/>
  <c r="D19" i="6"/>
  <c r="C9" i="6"/>
  <c r="B11" i="6"/>
  <c r="D4" i="6"/>
  <c r="F12" i="6"/>
  <c r="C7" i="6"/>
  <c r="F14" i="6"/>
  <c r="C16" i="6"/>
  <c r="B5" i="6"/>
  <c r="B8" i="6"/>
  <c r="F9" i="6"/>
  <c r="C11" i="6"/>
  <c r="C13" i="6"/>
  <c r="B15" i="6"/>
  <c r="F16" i="6"/>
  <c r="F20" i="6"/>
  <c r="B24" i="6"/>
  <c r="F4" i="6"/>
  <c r="F24" i="6"/>
  <c r="C6" i="6"/>
  <c r="C8" i="6"/>
  <c r="B10" i="6"/>
  <c r="B12" i="6"/>
  <c r="F13" i="6"/>
  <c r="C15" i="6"/>
  <c r="F17" i="6"/>
  <c r="B21" i="6"/>
  <c r="E7" i="6"/>
  <c r="B4" i="6"/>
  <c r="B7" i="6"/>
  <c r="F8" i="6"/>
  <c r="F10" i="6"/>
  <c r="C12" i="6"/>
  <c r="B14" i="6"/>
  <c r="B16" i="6"/>
  <c r="C19" i="6"/>
  <c r="F21" i="6"/>
  <c r="E16" i="6"/>
  <c r="E18" i="6"/>
  <c r="C5" i="6"/>
  <c r="F7" i="6"/>
  <c r="B9" i="6"/>
  <c r="C10" i="6"/>
  <c r="F11" i="6"/>
  <c r="B13" i="6"/>
  <c r="C14" i="6"/>
  <c r="F15" i="6"/>
  <c r="B17" i="6"/>
  <c r="B20" i="6"/>
  <c r="C23" i="6"/>
  <c r="E11" i="6"/>
  <c r="E22" i="6"/>
  <c r="E12" i="6"/>
  <c r="E23" i="6"/>
  <c r="E8" i="6"/>
  <c r="E14" i="6"/>
  <c r="E19" i="6"/>
  <c r="E24" i="6"/>
  <c r="C4" i="6"/>
  <c r="B6" i="6"/>
  <c r="D7" i="6"/>
  <c r="D8" i="6"/>
  <c r="D9" i="6"/>
  <c r="D10" i="6"/>
  <c r="D11" i="6"/>
  <c r="D12" i="6"/>
  <c r="D13" i="6"/>
  <c r="D14" i="6"/>
  <c r="D15" i="6"/>
  <c r="D16" i="6"/>
  <c r="D18" i="6"/>
  <c r="C20" i="6"/>
  <c r="D22" i="6"/>
  <c r="C24" i="6"/>
  <c r="D6" i="6"/>
  <c r="E10" i="6"/>
  <c r="E15" i="6"/>
  <c r="E20" i="6"/>
  <c r="E9" i="6"/>
  <c r="E13" i="6"/>
  <c r="E17" i="6"/>
  <c r="E21" i="6"/>
  <c r="E4" i="6"/>
  <c r="C17" i="6"/>
  <c r="B18" i="6"/>
  <c r="F18" i="6"/>
  <c r="D20" i="6"/>
  <c r="C21" i="6"/>
  <c r="B22" i="6"/>
  <c r="F22" i="6"/>
  <c r="D24" i="6"/>
  <c r="D17" i="6"/>
  <c r="C18" i="6"/>
  <c r="B19" i="6"/>
  <c r="F19" i="6"/>
  <c r="D21" i="6"/>
  <c r="C22" i="6"/>
  <c r="B23" i="6"/>
  <c r="F23" i="6"/>
  <c r="B27" i="5"/>
  <c r="D29" i="5"/>
  <c r="C28" i="5"/>
  <c r="D27" i="5"/>
  <c r="C27" i="5"/>
  <c r="D28" i="5"/>
  <c r="C29" i="5"/>
  <c r="B29" i="5"/>
  <c r="B28" i="5"/>
  <c r="B30" i="5" l="1"/>
  <c r="B31" i="5" s="1"/>
  <c r="C30" i="5"/>
  <c r="C32" i="5" s="1"/>
  <c r="D30" i="5"/>
  <c r="D32" i="5" s="1"/>
  <c r="B32" i="5" l="1"/>
  <c r="B33" i="5"/>
  <c r="C33" i="5"/>
  <c r="C31" i="5"/>
  <c r="D31" i="5"/>
  <c r="D33" i="5"/>
  <c r="C39" i="5" l="1"/>
  <c r="C45" i="5" s="1"/>
  <c r="C44" i="5"/>
  <c r="B39" i="5"/>
  <c r="B45" i="5" s="1"/>
  <c r="B44" i="5"/>
  <c r="B46" i="5" l="1"/>
  <c r="C46" i="5"/>
  <c r="E44" i="5"/>
  <c r="E46" i="5" s="1"/>
  <c r="D44" i="5"/>
  <c r="D39" i="5"/>
  <c r="D45" i="5" s="1"/>
  <c r="D46" i="5" l="1"/>
</calcChain>
</file>

<file path=xl/sharedStrings.xml><?xml version="1.0" encoding="utf-8"?>
<sst xmlns="http://schemas.openxmlformats.org/spreadsheetml/2006/main" count="645" uniqueCount="225">
  <si>
    <t>校区名</t>
    <rPh sb="0" eb="2">
      <t>コウク</t>
    </rPh>
    <rPh sb="2" eb="3">
      <t>メイ</t>
    </rPh>
    <phoneticPr fontId="6"/>
  </si>
  <si>
    <t>加入者数</t>
    <rPh sb="0" eb="3">
      <t>カニュウシャ</t>
    </rPh>
    <rPh sb="3" eb="4">
      <t>スウ</t>
    </rPh>
    <phoneticPr fontId="5"/>
  </si>
  <si>
    <t>加入率</t>
    <rPh sb="0" eb="2">
      <t>カニュウ</t>
    </rPh>
    <rPh sb="2" eb="3">
      <t>リツ</t>
    </rPh>
    <phoneticPr fontId="5"/>
  </si>
  <si>
    <t>世帯数</t>
  </si>
  <si>
    <t>総合計</t>
    <rPh sb="0" eb="1">
      <t>ソウ</t>
    </rPh>
    <rPh sb="1" eb="3">
      <t>ゴウケイ</t>
    </rPh>
    <phoneticPr fontId="6"/>
  </si>
  <si>
    <t>総0～4歳</t>
  </si>
  <si>
    <t>総5～9歳</t>
  </si>
  <si>
    <t>総10～14歳</t>
  </si>
  <si>
    <t>総15～19歳</t>
  </si>
  <si>
    <t>総20～24歳</t>
  </si>
  <si>
    <t>総25～29歳</t>
  </si>
  <si>
    <t>総30～34歳</t>
  </si>
  <si>
    <t>総35～39歳</t>
  </si>
  <si>
    <t>総40～44歳</t>
  </si>
  <si>
    <t>総45～49歳</t>
  </si>
  <si>
    <t>総50～54歳</t>
  </si>
  <si>
    <t>総55～59歳</t>
  </si>
  <si>
    <t>総60～64歳</t>
  </si>
  <si>
    <t>総65～69歳</t>
  </si>
  <si>
    <t>総70～74歳</t>
  </si>
  <si>
    <t>総75～79歳</t>
  </si>
  <si>
    <t>総80～84歳</t>
  </si>
  <si>
    <t>総85～89歳</t>
  </si>
  <si>
    <t>総90～94歳</t>
  </si>
  <si>
    <t>総95～99歳</t>
  </si>
  <si>
    <t>総100歳以上</t>
  </si>
  <si>
    <t>総年齢「不詳」</t>
  </si>
  <si>
    <t>男合計</t>
    <rPh sb="0" eb="1">
      <t>オトコ</t>
    </rPh>
    <rPh sb="1" eb="3">
      <t>ゴウケイ</t>
    </rPh>
    <phoneticPr fontId="6"/>
  </si>
  <si>
    <t>男0～4歳</t>
  </si>
  <si>
    <t>男5～9歳</t>
  </si>
  <si>
    <t>男10～14歳</t>
  </si>
  <si>
    <t>男15～19歳</t>
  </si>
  <si>
    <t>男20～24歳</t>
  </si>
  <si>
    <t>男25～29歳</t>
  </si>
  <si>
    <t>男30～34歳</t>
  </si>
  <si>
    <t>男35～39歳</t>
  </si>
  <si>
    <t>男40～44歳</t>
  </si>
  <si>
    <t>男45～49歳</t>
  </si>
  <si>
    <t>男50～54歳</t>
  </si>
  <si>
    <t>男55～59歳</t>
  </si>
  <si>
    <t>男60～64歳</t>
  </si>
  <si>
    <t>男65～69歳</t>
  </si>
  <si>
    <t>男70～74歳</t>
  </si>
  <si>
    <t>男75～79歳</t>
  </si>
  <si>
    <t>男80～84歳</t>
  </si>
  <si>
    <t>男85～89歳</t>
  </si>
  <si>
    <t>男90～94歳</t>
  </si>
  <si>
    <t>男95～99歳</t>
  </si>
  <si>
    <t>男100歳以上</t>
  </si>
  <si>
    <t>男年齢「不詳」</t>
  </si>
  <si>
    <t>女合計</t>
    <rPh sb="0" eb="1">
      <t>オンナ</t>
    </rPh>
    <rPh sb="1" eb="3">
      <t>ゴウケイ</t>
    </rPh>
    <phoneticPr fontId="6"/>
  </si>
  <si>
    <t>女0～4歳</t>
  </si>
  <si>
    <t>女5～9歳</t>
  </si>
  <si>
    <t>女10～14歳</t>
  </si>
  <si>
    <t>女15～19歳</t>
  </si>
  <si>
    <t>女20～24歳</t>
  </si>
  <si>
    <t>女25～29歳</t>
  </si>
  <si>
    <t>女30～34歳</t>
  </si>
  <si>
    <t>女35～39歳</t>
  </si>
  <si>
    <t>女40～44歳</t>
  </si>
  <si>
    <t>女45～49歳</t>
  </si>
  <si>
    <t>女50～54歳</t>
  </si>
  <si>
    <t>女55～59歳</t>
  </si>
  <si>
    <t>女60～64歳</t>
  </si>
  <si>
    <t>女65～69歳</t>
  </si>
  <si>
    <t>女70～74歳</t>
  </si>
  <si>
    <t>女75～79歳</t>
  </si>
  <si>
    <t>女80～84歳</t>
  </si>
  <si>
    <t>女85～89歳</t>
  </si>
  <si>
    <t>女90～94歳</t>
  </si>
  <si>
    <t>女95～99歳</t>
  </si>
  <si>
    <t>女100歳以上</t>
  </si>
  <si>
    <t>女年齢「不詳」</t>
  </si>
  <si>
    <t>校区別No</t>
    <rPh sb="0" eb="2">
      <t>コウク</t>
    </rPh>
    <rPh sb="2" eb="3">
      <t>ベツ</t>
    </rPh>
    <phoneticPr fontId="5"/>
  </si>
  <si>
    <t>加入率No</t>
    <rPh sb="0" eb="2">
      <t>カニュウ</t>
    </rPh>
    <rPh sb="2" eb="3">
      <t>リツ</t>
    </rPh>
    <phoneticPr fontId="5"/>
  </si>
  <si>
    <t>世帯数</t>
    <rPh sb="0" eb="2">
      <t>セタイ</t>
    </rPh>
    <rPh sb="2" eb="3">
      <t>スウ</t>
    </rPh>
    <phoneticPr fontId="5"/>
  </si>
  <si>
    <t>校区別No</t>
    <rPh sb="0" eb="2">
      <t>コウク</t>
    </rPh>
    <rPh sb="2" eb="3">
      <t>ベツ</t>
    </rPh>
    <phoneticPr fontId="8"/>
  </si>
  <si>
    <t>加入率No</t>
    <rPh sb="0" eb="2">
      <t>カニュウ</t>
    </rPh>
    <rPh sb="2" eb="3">
      <t>リツ</t>
    </rPh>
    <phoneticPr fontId="8"/>
  </si>
  <si>
    <t>校区名</t>
    <rPh sb="0" eb="2">
      <t>コウク</t>
    </rPh>
    <rPh sb="2" eb="3">
      <t>メイ</t>
    </rPh>
    <phoneticPr fontId="9"/>
  </si>
  <si>
    <t>世帯数</t>
    <rPh sb="0" eb="2">
      <t>セタイ</t>
    </rPh>
    <rPh sb="2" eb="3">
      <t>スウ</t>
    </rPh>
    <phoneticPr fontId="9"/>
  </si>
  <si>
    <t>加入世帯</t>
    <rPh sb="0" eb="2">
      <t>カニュウ</t>
    </rPh>
    <rPh sb="2" eb="4">
      <t>セタイ</t>
    </rPh>
    <phoneticPr fontId="9"/>
  </si>
  <si>
    <t>加入率</t>
    <rPh sb="0" eb="2">
      <t>カニュウ</t>
    </rPh>
    <rPh sb="2" eb="3">
      <t>リツ</t>
    </rPh>
    <phoneticPr fontId="9"/>
  </si>
  <si>
    <t>総合計</t>
    <rPh sb="0" eb="1">
      <t>ソウ</t>
    </rPh>
    <rPh sb="1" eb="3">
      <t>ゴウケイ</t>
    </rPh>
    <phoneticPr fontId="9"/>
  </si>
  <si>
    <t>男合計</t>
    <rPh sb="0" eb="1">
      <t>オトコ</t>
    </rPh>
    <rPh sb="1" eb="3">
      <t>ゴウケイ</t>
    </rPh>
    <phoneticPr fontId="9"/>
  </si>
  <si>
    <t>女合計</t>
    <rPh sb="0" eb="1">
      <t>オンナ</t>
    </rPh>
    <rPh sb="1" eb="3">
      <t>ゴウケイ</t>
    </rPh>
    <phoneticPr fontId="9"/>
  </si>
  <si>
    <t>地域の基礎データ</t>
    <rPh sb="0" eb="2">
      <t>チイキ</t>
    </rPh>
    <rPh sb="3" eb="5">
      <t>キソ</t>
    </rPh>
    <phoneticPr fontId="5"/>
  </si>
  <si>
    <t>◆人口・年齢構成（単位：人）</t>
    <rPh sb="1" eb="3">
      <t>ジンコウ</t>
    </rPh>
    <rPh sb="4" eb="6">
      <t>ネンレイ</t>
    </rPh>
    <rPh sb="6" eb="8">
      <t>コウセイ</t>
    </rPh>
    <rPh sb="9" eb="11">
      <t>タンイ</t>
    </rPh>
    <rPh sb="12" eb="13">
      <t>ニン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</si>
  <si>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</si>
  <si>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</si>
  <si>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人口総数</t>
    <rPh sb="0" eb="2">
      <t>ジンコウ</t>
    </rPh>
    <rPh sb="2" eb="4">
      <t>ソウスウ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</si>
  <si>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</si>
  <si>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</si>
  <si>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　0-4歳</t>
    <phoneticPr fontId="6"/>
  </si>
  <si>
    <t>　5-9歳</t>
    <phoneticPr fontId="6"/>
  </si>
  <si>
    <t>　10-14歳</t>
    <phoneticPr fontId="6"/>
  </si>
  <si>
    <t>　15-19歳</t>
    <phoneticPr fontId="6"/>
  </si>
  <si>
    <t>　20-24歳</t>
    <phoneticPr fontId="6"/>
  </si>
  <si>
    <t>　25-29歳</t>
    <phoneticPr fontId="6"/>
  </si>
  <si>
    <t>　30-34歳</t>
    <phoneticPr fontId="6"/>
  </si>
  <si>
    <t>　35-39歳</t>
    <phoneticPr fontId="6"/>
  </si>
  <si>
    <t>　40-44歳</t>
    <phoneticPr fontId="6"/>
  </si>
  <si>
    <t>　45-49歳</t>
    <phoneticPr fontId="6"/>
  </si>
  <si>
    <t>　50-54歳</t>
    <phoneticPr fontId="6"/>
  </si>
  <si>
    <t>　55-59歳</t>
    <phoneticPr fontId="6"/>
  </si>
  <si>
    <t>　60-64歳</t>
    <phoneticPr fontId="6"/>
  </si>
  <si>
    <t>　65-69歳</t>
    <phoneticPr fontId="6"/>
  </si>
  <si>
    <t>　70-74歳</t>
    <phoneticPr fontId="6"/>
  </si>
  <si>
    <t>　75-79歳</t>
    <phoneticPr fontId="6"/>
  </si>
  <si>
    <t>　80-84歳</t>
    <phoneticPr fontId="6"/>
  </si>
  <si>
    <t>　85歳以上</t>
    <phoneticPr fontId="6"/>
  </si>
  <si>
    <t>年齢不詳</t>
    <rPh sb="0" eb="2">
      <t>ネンレイ</t>
    </rPh>
    <rPh sb="2" eb="4">
      <t>フショウ</t>
    </rPh>
    <phoneticPr fontId="6"/>
  </si>
  <si>
    <t>年少人口割合(15歳未満人口)</t>
    <rPh sb="0" eb="2">
      <t>ネンショウ</t>
    </rPh>
    <rPh sb="2" eb="4">
      <t>ジンコウ</t>
    </rPh>
    <rPh sb="4" eb="6">
      <t>ワリアイ</t>
    </rPh>
    <rPh sb="9" eb="10">
      <t>サイ</t>
    </rPh>
    <rPh sb="10" eb="12">
      <t>ミマン</t>
    </rPh>
    <rPh sb="12" eb="14">
      <t>ジンコウ</t>
    </rPh>
    <phoneticPr fontId="6"/>
  </si>
  <si>
    <t>生産年齢人口割合(15-64歳人口)</t>
    <rPh sb="0" eb="4">
      <t>セイサンネンレイ</t>
    </rPh>
    <rPh sb="4" eb="6">
      <t>ジンコウ</t>
    </rPh>
    <rPh sb="6" eb="8">
      <t>ワリアイ</t>
    </rPh>
    <rPh sb="14" eb="15">
      <t>サイ</t>
    </rPh>
    <rPh sb="15" eb="17">
      <t>ジンコウ</t>
    </rPh>
    <phoneticPr fontId="6"/>
  </si>
  <si>
    <t>老年人口割合(高齢化率：65歳以上人口)</t>
    <rPh sb="0" eb="2">
      <t>ロウネン</t>
    </rPh>
    <rPh sb="2" eb="4">
      <t>ジンコウ</t>
    </rPh>
    <rPh sb="4" eb="6">
      <t>ワリアイ</t>
    </rPh>
    <rPh sb="7" eb="11">
      <t>コウレイカリツ</t>
    </rPh>
    <rPh sb="14" eb="17">
      <t>サイイジョウ</t>
    </rPh>
    <rPh sb="17" eb="19">
      <t>ジンコウ</t>
    </rPh>
    <phoneticPr fontId="6"/>
  </si>
  <si>
    <t>総世帯数</t>
    <rPh sb="0" eb="1">
      <t>ソウ</t>
    </rPh>
    <rPh sb="1" eb="4">
      <t>セタイスウ</t>
    </rPh>
    <phoneticPr fontId="6"/>
  </si>
  <si>
    <t>町内会加入率</t>
    <rPh sb="0" eb="3">
      <t>チョウナイカイ</t>
    </rPh>
    <rPh sb="3" eb="6">
      <t>カニュウリツ</t>
    </rPh>
    <phoneticPr fontId="6"/>
  </si>
  <si>
    <t>令和２年</t>
    <rPh sb="0" eb="2">
      <t>レイワ</t>
    </rPh>
    <rPh sb="3" eb="4">
      <t>ネン</t>
    </rPh>
    <phoneticPr fontId="6"/>
  </si>
  <si>
    <t>令和2年
5歳階級（男）</t>
    <rPh sb="0" eb="2">
      <t>レイワ</t>
    </rPh>
    <rPh sb="3" eb="4">
      <t>ネン</t>
    </rPh>
    <rPh sb="4" eb="5">
      <t>ヘイネン</t>
    </rPh>
    <rPh sb="6" eb="9">
      <t>サイカイキュウ</t>
    </rPh>
    <rPh sb="10" eb="11">
      <t>オトコ</t>
    </rPh>
    <phoneticPr fontId="6"/>
  </si>
  <si>
    <t>令和2年
5歳階級
（女）</t>
    <rPh sb="0" eb="2">
      <t>レイワ</t>
    </rPh>
    <rPh sb="3" eb="4">
      <t>ネン</t>
    </rPh>
    <rPh sb="4" eb="5">
      <t>ヘイネン</t>
    </rPh>
    <rPh sb="6" eb="9">
      <t>サイカイキュウ</t>
    </rPh>
    <rPh sb="11" eb="12">
      <t>オンナ</t>
    </rPh>
    <phoneticPr fontId="6"/>
  </si>
  <si>
    <t>鹿児島市（令和2年）</t>
    <rPh sb="0" eb="4">
      <t>カゴシマシ</t>
    </rPh>
    <rPh sb="5" eb="7">
      <t>レイワ</t>
    </rPh>
    <rPh sb="8" eb="9">
      <t>ネン</t>
    </rPh>
    <rPh sb="9" eb="10">
      <t>ヘイネン</t>
    </rPh>
    <phoneticPr fontId="6"/>
  </si>
  <si>
    <t>令和2年</t>
    <rPh sb="0" eb="2">
      <t>レイワ</t>
    </rPh>
    <rPh sb="3" eb="4">
      <t>ネン</t>
    </rPh>
    <phoneticPr fontId="5"/>
  </si>
  <si>
    <t>総世帯数（令和2年10月1日）</t>
    <rPh sb="0" eb="1">
      <t>ソウ</t>
    </rPh>
    <rPh sb="1" eb="4">
      <t>セタイスウ</t>
    </rPh>
    <rPh sb="5" eb="7">
      <t>レイワ</t>
    </rPh>
    <rPh sb="8" eb="9">
      <t>ネン</t>
    </rPh>
    <rPh sb="11" eb="12">
      <t>ガツ</t>
    </rPh>
    <rPh sb="13" eb="14">
      <t>ニチ</t>
    </rPh>
    <phoneticPr fontId="6"/>
  </si>
  <si>
    <t>吉田小学校</t>
  </si>
  <si>
    <t>本名小学校</t>
  </si>
  <si>
    <t>宮小学校</t>
  </si>
  <si>
    <t>本城小学校</t>
  </si>
  <si>
    <t>牟礼岡小学校</t>
  </si>
  <si>
    <t>南方小学校</t>
  </si>
  <si>
    <t>花尾小学校</t>
  </si>
  <si>
    <t>郡山小学校</t>
  </si>
  <si>
    <t>川上小学校</t>
  </si>
  <si>
    <t>吉野小学校</t>
  </si>
  <si>
    <t>吉野東小学校</t>
  </si>
  <si>
    <t>大明丘小学校</t>
  </si>
  <si>
    <t>坂元小学校</t>
  </si>
  <si>
    <t>坂元台小学校</t>
  </si>
  <si>
    <t>清水小学校</t>
  </si>
  <si>
    <t>大龍小学校</t>
  </si>
  <si>
    <t>名山小学校</t>
  </si>
  <si>
    <t>山下小学校</t>
  </si>
  <si>
    <t>松原小学校</t>
  </si>
  <si>
    <t>城南小学校</t>
  </si>
  <si>
    <t>草牟田小学校</t>
  </si>
  <si>
    <t>原良小学校</t>
  </si>
  <si>
    <t>明和小学校</t>
  </si>
  <si>
    <t>武岡小学校</t>
  </si>
  <si>
    <t>武岡台小学校</t>
  </si>
  <si>
    <t>西田小学校</t>
  </si>
  <si>
    <t>武小学校</t>
  </si>
  <si>
    <t>田上小学校</t>
  </si>
  <si>
    <t>西陵小学校</t>
  </si>
  <si>
    <t>広木小学校</t>
  </si>
  <si>
    <t>中洲小学校</t>
  </si>
  <si>
    <t>荒田小学校</t>
  </si>
  <si>
    <t>八幡小学校</t>
  </si>
  <si>
    <t>中郡小学校</t>
  </si>
  <si>
    <t>紫原小学校</t>
  </si>
  <si>
    <t>西紫原小学校</t>
  </si>
  <si>
    <t>鴨池小学校</t>
  </si>
  <si>
    <t>南小学校</t>
  </si>
  <si>
    <t>宇宿小学校</t>
  </si>
  <si>
    <t>向陽小学校</t>
  </si>
  <si>
    <t>伊敷小学校</t>
  </si>
  <si>
    <t>花野小学校</t>
  </si>
  <si>
    <t>西伊敷小学校</t>
  </si>
  <si>
    <t>伊敷台小学校</t>
  </si>
  <si>
    <t>玉江小学校</t>
  </si>
  <si>
    <t>小山田小学校</t>
  </si>
  <si>
    <t>犬迫小学校</t>
  </si>
  <si>
    <t>皆与志小学校</t>
  </si>
  <si>
    <t>東桜島小学校</t>
  </si>
  <si>
    <t>黒神小学校</t>
  </si>
  <si>
    <t>桜洲小学校</t>
  </si>
  <si>
    <t>桜峰小学校</t>
  </si>
  <si>
    <t>松元小学校</t>
  </si>
  <si>
    <t>東昌小学校</t>
  </si>
  <si>
    <t>春山小学校</t>
  </si>
  <si>
    <t>石谷小学校</t>
  </si>
  <si>
    <t>谷山小学校</t>
  </si>
  <si>
    <t>西谷山小学校</t>
  </si>
  <si>
    <t>東谷山小学校</t>
  </si>
  <si>
    <t>清和小学校</t>
  </si>
  <si>
    <t>和田小学校</t>
  </si>
  <si>
    <t>錦江台小学校</t>
  </si>
  <si>
    <t>福平小学校</t>
  </si>
  <si>
    <t>平川小学校</t>
  </si>
  <si>
    <t>錫山小学校</t>
  </si>
  <si>
    <t>中山小学校</t>
  </si>
  <si>
    <t>桜丘西小学校</t>
  </si>
  <si>
    <t>桜丘東小学校</t>
  </si>
  <si>
    <t>星峯西小学校</t>
  </si>
  <si>
    <t>星峯東小学校</t>
  </si>
  <si>
    <t>宮川小学校</t>
  </si>
  <si>
    <t>皇徳寺小学校</t>
  </si>
  <si>
    <t>瀬々串小学校</t>
  </si>
  <si>
    <t>中名小学校</t>
  </si>
  <si>
    <t>喜入小学校</t>
  </si>
  <si>
    <t>前之浜小学校</t>
  </si>
  <si>
    <t>生見小学校</t>
  </si>
  <si>
    <t>一倉小学校</t>
  </si>
  <si>
    <t>ー</t>
    <phoneticPr fontId="5"/>
  </si>
  <si>
    <t>男85歳以上</t>
    <rPh sb="0" eb="1">
      <t>オトコ</t>
    </rPh>
    <rPh sb="3" eb="4">
      <t>サイ</t>
    </rPh>
    <rPh sb="4" eb="6">
      <t>イジョウ</t>
    </rPh>
    <phoneticPr fontId="5"/>
  </si>
  <si>
    <t>女85歳以上</t>
    <rPh sb="0" eb="1">
      <t>オンナ</t>
    </rPh>
    <rPh sb="3" eb="4">
      <t>サイ</t>
    </rPh>
    <rPh sb="4" eb="6">
      <t>イジョウ</t>
    </rPh>
    <phoneticPr fontId="5"/>
  </si>
  <si>
    <t>総85歳以上</t>
    <rPh sb="0" eb="1">
      <t>ソウ</t>
    </rPh>
    <rPh sb="3" eb="4">
      <t>サイ</t>
    </rPh>
    <rPh sb="4" eb="6">
      <t>イジョウ</t>
    </rPh>
    <phoneticPr fontId="5"/>
  </si>
  <si>
    <t>15歳未満</t>
    <rPh sb="2" eb="3">
      <t>サイ</t>
    </rPh>
    <rPh sb="3" eb="5">
      <t>ミマン</t>
    </rPh>
    <phoneticPr fontId="6"/>
  </si>
  <si>
    <t>15歳-64歳</t>
    <rPh sb="2" eb="3">
      <t>サイ</t>
    </rPh>
    <rPh sb="6" eb="7">
      <t>サイ</t>
    </rPh>
    <phoneticPr fontId="6"/>
  </si>
  <si>
    <t>65歳以上</t>
    <rPh sb="2" eb="5">
      <t>サイイジョウ</t>
    </rPh>
    <phoneticPr fontId="6"/>
  </si>
  <si>
    <t>鹿児島市（令和2年）</t>
    <rPh sb="0" eb="4">
      <t>カゴシマシ</t>
    </rPh>
    <rPh sb="5" eb="7">
      <t>レイワ</t>
    </rPh>
    <rPh sb="8" eb="9">
      <t>ネン</t>
    </rPh>
    <phoneticPr fontId="6"/>
  </si>
  <si>
    <t>◆世帯数（単位：世帯）</t>
    <rPh sb="1" eb="4">
      <t>セタイスウ</t>
    </rPh>
    <rPh sb="5" eb="7">
      <t>タンイ</t>
    </rPh>
    <rPh sb="8" eb="10">
      <t>セタイ</t>
    </rPh>
    <phoneticPr fontId="6"/>
  </si>
  <si>
    <t>◆町内会加入率（単位：世帯）</t>
    <rPh sb="1" eb="4">
      <t>チョウナイカイ</t>
    </rPh>
    <rPh sb="4" eb="7">
      <t>カニュウリツ</t>
    </rPh>
    <rPh sb="8" eb="10">
      <t>タンイ</t>
    </rPh>
    <rPh sb="11" eb="13">
      <t>セタイ</t>
    </rPh>
    <phoneticPr fontId="6"/>
  </si>
  <si>
    <t>小学校児童数</t>
    <rPh sb="0" eb="3">
      <t>ショウガッコウ</t>
    </rPh>
    <rPh sb="3" eb="5">
      <t>ジドウ</t>
    </rPh>
    <rPh sb="5" eb="6">
      <t>スウ</t>
    </rPh>
    <phoneticPr fontId="6"/>
  </si>
  <si>
    <t>◆小学校児童数（単位：人）</t>
    <rPh sb="1" eb="4">
      <t>ショウガッコウ</t>
    </rPh>
    <rPh sb="4" eb="6">
      <t>ジドウ</t>
    </rPh>
    <rPh sb="6" eb="7">
      <t>スウ</t>
    </rPh>
    <rPh sb="8" eb="10">
      <t>タンイ</t>
    </rPh>
    <rPh sb="11" eb="12">
      <t>ニン</t>
    </rPh>
    <phoneticPr fontId="6"/>
  </si>
  <si>
    <t>平成22年</t>
    <rPh sb="0" eb="2">
      <t>ヘイセイ</t>
    </rPh>
    <rPh sb="4" eb="5">
      <t>ネン</t>
    </rPh>
    <phoneticPr fontId="14"/>
  </si>
  <si>
    <t>平成27年</t>
    <rPh sb="0" eb="2">
      <t>ヘイセイ</t>
    </rPh>
    <rPh sb="4" eb="5">
      <t>ネン</t>
    </rPh>
    <phoneticPr fontId="14"/>
  </si>
  <si>
    <t>令和2年</t>
    <rPh sb="0" eb="2">
      <t>レイワ</t>
    </rPh>
    <rPh sb="3" eb="4">
      <t>ネン</t>
    </rPh>
    <phoneticPr fontId="13"/>
  </si>
  <si>
    <t>学校名</t>
    <rPh sb="0" eb="3">
      <t>ガッコウメイ</t>
    </rPh>
    <phoneticPr fontId="5"/>
  </si>
  <si>
    <t>町内会加入世帯数</t>
    <rPh sb="0" eb="3">
      <t>チョウナイカイ</t>
    </rPh>
    <rPh sb="3" eb="8">
      <t>カニュウセタイスウ</t>
    </rPh>
    <phoneticPr fontId="6"/>
  </si>
  <si>
    <t>←表示したい校区をリストから選択</t>
    <rPh sb="1" eb="3">
      <t>ヒョウジ</t>
    </rPh>
    <rPh sb="6" eb="8">
      <t>コウク</t>
    </rPh>
    <rPh sb="14" eb="16">
      <t>センタク</t>
    </rPh>
    <phoneticPr fontId="5"/>
  </si>
  <si>
    <t>※割合には年齢不詳を含みません。</t>
    <rPh sb="1" eb="3">
      <t>ワリアイ</t>
    </rPh>
    <rPh sb="5" eb="9">
      <t>ネンレイフショウ</t>
    </rPh>
    <rPh sb="10" eb="11">
      <t>フク</t>
    </rPh>
    <phoneticPr fontId="6"/>
  </si>
  <si>
    <t>【国勢調査を基に作成】</t>
    <rPh sb="1" eb="3">
      <t>コクセイ</t>
    </rPh>
    <rPh sb="3" eb="5">
      <t>チョウサ</t>
    </rPh>
    <rPh sb="6" eb="7">
      <t>モト</t>
    </rPh>
    <rPh sb="8" eb="10">
      <t>サクセイ</t>
    </rPh>
    <phoneticPr fontId="5"/>
  </si>
  <si>
    <t>【国勢調査を基に作成】</t>
    <phoneticPr fontId="5"/>
  </si>
  <si>
    <t>【『鹿児島市の教育』を基に作成】</t>
    <rPh sb="2" eb="6">
      <t>カゴシマシ</t>
    </rPh>
    <rPh sb="7" eb="9">
      <t>キョウイク</t>
    </rPh>
    <rPh sb="11" eb="12">
      <t>モト</t>
    </rPh>
    <rPh sb="13" eb="15">
      <t>サクセイ</t>
    </rPh>
    <phoneticPr fontId="5"/>
  </si>
  <si>
    <t>合計</t>
    <rPh sb="0" eb="2">
      <t>ゴウケイ</t>
    </rPh>
    <phoneticPr fontId="5"/>
  </si>
  <si>
    <t>※割合は小数点以下第２位を四捨五入しているため、合計しても必ずしも100とはなりません。</t>
    <rPh sb="1" eb="3">
      <t>ワリアイ</t>
    </rPh>
    <rPh sb="4" eb="7">
      <t>ショウスウテン</t>
    </rPh>
    <rPh sb="7" eb="9">
      <t>イカ</t>
    </rPh>
    <rPh sb="9" eb="10">
      <t>ダイ</t>
    </rPh>
    <rPh sb="11" eb="12">
      <t>イ</t>
    </rPh>
    <rPh sb="13" eb="17">
      <t>シシャゴニュウ</t>
    </rPh>
    <rPh sb="24" eb="26">
      <t>ゴウケイ</t>
    </rPh>
    <rPh sb="29" eb="30">
      <t>カナラ</t>
    </rPh>
    <phoneticPr fontId="6"/>
  </si>
  <si>
    <t>No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</si>
</sst>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%"/>
    <numFmt numFmtId="177" formatCode="_-* #,##0_-;\-* #,##0_-;_-* &quot;-&quot;_-;_-@_-"/>
    <numFmt numFmtId="178" formatCode="[&lt;0]0;General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0"/>
      <color indexed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0"/>
      <name val="BIZ UD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26"/>
      <color theme="0"/>
      <name val="BIZ UDゴシック"/>
      <family val="3"/>
      <charset val="128"/>
    </font>
    <font>
      <sz val="9"/>
      <color theme="1"/>
      <name val="游ゴシック"/>
      <family val="2"/>
      <scheme val="minor"/>
    </font>
    <font>
      <b/>
      <sz val="16"/>
      <color theme="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AD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41" fontId="3" fillId="0" borderId="0" xfId="2" applyNumberFormat="1">
      <alignment vertical="center"/>
    </xf>
    <xf numFmtId="176" fontId="3" fillId="0" borderId="0" xfId="1" applyNumberFormat="1" applyFont="1">
      <alignment vertical="center"/>
    </xf>
    <xf numFmtId="41" fontId="3" fillId="0" borderId="0" xfId="2" applyNumberFormat="1" applyFont="1">
      <alignment vertic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vertical="center"/>
    </xf>
    <xf numFmtId="176" fontId="11" fillId="0" borderId="0" xfId="5" applyNumberFormat="1" applyFont="1"/>
    <xf numFmtId="177" fontId="11" fillId="0" borderId="0" xfId="6" applyFont="1"/>
    <xf numFmtId="0" fontId="3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41" fontId="11" fillId="0" borderId="0" xfId="2" applyNumberFormat="1" applyFont="1">
      <alignment vertical="center"/>
    </xf>
    <xf numFmtId="176" fontId="11" fillId="0" borderId="0" xfId="1" applyNumberFormat="1" applyFont="1">
      <alignment vertical="center"/>
    </xf>
    <xf numFmtId="0" fontId="3" fillId="0" borderId="1" xfId="2" applyBorder="1">
      <alignment vertical="center"/>
    </xf>
    <xf numFmtId="0" fontId="3" fillId="0" borderId="2" xfId="2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38" fontId="0" fillId="0" borderId="2" xfId="7" applyFont="1" applyBorder="1">
      <alignment vertical="center"/>
    </xf>
    <xf numFmtId="38" fontId="0" fillId="0" borderId="1" xfId="7" applyFont="1" applyBorder="1">
      <alignment vertical="center"/>
    </xf>
    <xf numFmtId="38" fontId="0" fillId="0" borderId="5" xfId="7" applyFont="1" applyBorder="1">
      <alignment vertical="center"/>
    </xf>
    <xf numFmtId="0" fontId="3" fillId="0" borderId="6" xfId="2" applyBorder="1">
      <alignment vertical="center"/>
    </xf>
    <xf numFmtId="38" fontId="0" fillId="0" borderId="7" xfId="7" applyFont="1" applyBorder="1">
      <alignment vertical="center"/>
    </xf>
    <xf numFmtId="38" fontId="0" fillId="0" borderId="6" xfId="7" applyFont="1" applyBorder="1">
      <alignment vertical="center"/>
    </xf>
    <xf numFmtId="38" fontId="0" fillId="0" borderId="8" xfId="7" applyFont="1" applyBorder="1">
      <alignment vertical="center"/>
    </xf>
    <xf numFmtId="0" fontId="3" fillId="0" borderId="9" xfId="2" applyBorder="1">
      <alignment vertical="center"/>
    </xf>
    <xf numFmtId="38" fontId="0" fillId="0" borderId="10" xfId="7" applyFont="1" applyBorder="1">
      <alignment vertical="center"/>
    </xf>
    <xf numFmtId="38" fontId="0" fillId="0" borderId="11" xfId="7" applyFont="1" applyBorder="1">
      <alignment vertical="center"/>
    </xf>
    <xf numFmtId="0" fontId="3" fillId="0" borderId="12" xfId="2" applyBorder="1">
      <alignment vertical="center"/>
    </xf>
    <xf numFmtId="38" fontId="0" fillId="0" borderId="13" xfId="7" applyFont="1" applyBorder="1">
      <alignment vertical="center"/>
    </xf>
    <xf numFmtId="38" fontId="0" fillId="0" borderId="12" xfId="7" applyFont="1" applyBorder="1">
      <alignment vertical="center"/>
    </xf>
    <xf numFmtId="38" fontId="0" fillId="0" borderId="14" xfId="7" applyFont="1" applyBorder="1">
      <alignment vertical="center"/>
    </xf>
    <xf numFmtId="38" fontId="0" fillId="0" borderId="15" xfId="7" applyFont="1" applyBorder="1">
      <alignment vertical="center"/>
    </xf>
    <xf numFmtId="0" fontId="3" fillId="0" borderId="16" xfId="2" applyBorder="1">
      <alignment vertical="center"/>
    </xf>
    <xf numFmtId="38" fontId="0" fillId="0" borderId="18" xfId="7" applyFont="1" applyBorder="1">
      <alignment vertical="center"/>
    </xf>
    <xf numFmtId="0" fontId="3" fillId="0" borderId="19" xfId="2" applyBorder="1">
      <alignment vertical="center"/>
    </xf>
    <xf numFmtId="38" fontId="0" fillId="0" borderId="21" xfId="7" applyFont="1" applyBorder="1">
      <alignment vertical="center"/>
    </xf>
    <xf numFmtId="0" fontId="3" fillId="0" borderId="22" xfId="2" applyBorder="1">
      <alignment vertical="center"/>
    </xf>
    <xf numFmtId="38" fontId="0" fillId="0" borderId="23" xfId="7" applyFont="1" applyBorder="1">
      <alignment vertical="center"/>
    </xf>
    <xf numFmtId="38" fontId="0" fillId="0" borderId="22" xfId="7" applyFont="1" applyBorder="1">
      <alignment vertical="center"/>
    </xf>
    <xf numFmtId="38" fontId="0" fillId="0" borderId="24" xfId="7" applyFont="1" applyBorder="1">
      <alignment vertical="center"/>
    </xf>
    <xf numFmtId="38" fontId="0" fillId="0" borderId="10" xfId="7" applyFont="1" applyBorder="1" applyAlignment="1">
      <alignment vertical="center"/>
    </xf>
    <xf numFmtId="0" fontId="3" fillId="0" borderId="19" xfId="2" applyBorder="1" applyAlignment="1">
      <alignment vertical="center" shrinkToFit="1"/>
    </xf>
    <xf numFmtId="176" fontId="0" fillId="0" borderId="20" xfId="8" applyNumberFormat="1" applyFont="1" applyBorder="1">
      <alignment vertical="center"/>
    </xf>
    <xf numFmtId="176" fontId="0" fillId="0" borderId="19" xfId="8" applyNumberFormat="1" applyFont="1" applyBorder="1">
      <alignment vertical="center"/>
    </xf>
    <xf numFmtId="176" fontId="0" fillId="0" borderId="0" xfId="8" applyNumberFormat="1" applyFont="1" applyBorder="1">
      <alignment vertical="center"/>
    </xf>
    <xf numFmtId="176" fontId="0" fillId="0" borderId="21" xfId="8" applyNumberFormat="1" applyFont="1" applyBorder="1">
      <alignment vertical="center"/>
    </xf>
    <xf numFmtId="0" fontId="3" fillId="0" borderId="22" xfId="2" applyBorder="1" applyAlignment="1">
      <alignment vertical="center" shrinkToFit="1"/>
    </xf>
    <xf numFmtId="176" fontId="0" fillId="0" borderId="23" xfId="8" applyNumberFormat="1" applyFont="1" applyBorder="1">
      <alignment vertical="center"/>
    </xf>
    <xf numFmtId="176" fontId="0" fillId="0" borderId="22" xfId="8" applyNumberFormat="1" applyFont="1" applyBorder="1">
      <alignment vertical="center"/>
    </xf>
    <xf numFmtId="176" fontId="0" fillId="0" borderId="24" xfId="8" applyNumberFormat="1" applyFont="1" applyBorder="1">
      <alignment vertical="center"/>
    </xf>
    <xf numFmtId="0" fontId="3" fillId="0" borderId="16" xfId="2" applyBorder="1" applyAlignment="1">
      <alignment vertical="center" shrinkToFit="1"/>
    </xf>
    <xf numFmtId="176" fontId="0" fillId="0" borderId="17" xfId="8" applyNumberFormat="1" applyFont="1" applyBorder="1">
      <alignment vertical="center"/>
    </xf>
    <xf numFmtId="176" fontId="0" fillId="0" borderId="16" xfId="8" applyNumberFormat="1" applyFont="1" applyBorder="1">
      <alignment vertical="center"/>
    </xf>
    <xf numFmtId="176" fontId="0" fillId="0" borderId="18" xfId="8" applyNumberFormat="1" applyFont="1" applyBorder="1">
      <alignment vertical="center"/>
    </xf>
    <xf numFmtId="0" fontId="3" fillId="0" borderId="2" xfId="2" applyBorder="1" applyAlignment="1">
      <alignment vertical="center" shrinkToFit="1"/>
    </xf>
    <xf numFmtId="0" fontId="3" fillId="0" borderId="2" xfId="2" applyFill="1" applyBorder="1">
      <alignment vertical="center"/>
    </xf>
    <xf numFmtId="176" fontId="0" fillId="0" borderId="2" xfId="8" applyNumberFormat="1" applyFont="1" applyBorder="1">
      <alignment vertical="center"/>
    </xf>
    <xf numFmtId="176" fontId="0" fillId="0" borderId="5" xfId="8" applyNumberFormat="1" applyFont="1" applyBorder="1">
      <alignment vertical="center"/>
    </xf>
    <xf numFmtId="176" fontId="0" fillId="0" borderId="0" xfId="8" applyNumberFormat="1" applyFont="1">
      <alignment vertical="center"/>
    </xf>
    <xf numFmtId="0" fontId="3" fillId="0" borderId="0" xfId="2" applyBorder="1">
      <alignment vertical="center"/>
    </xf>
    <xf numFmtId="0" fontId="3" fillId="2" borderId="0" xfId="2" applyFill="1" applyAlignment="1">
      <alignment vertical="center" shrinkToFit="1"/>
    </xf>
    <xf numFmtId="0" fontId="3" fillId="2" borderId="0" xfId="2" applyFill="1">
      <alignment vertical="center"/>
    </xf>
    <xf numFmtId="0" fontId="3" fillId="2" borderId="0" xfId="2" applyFill="1" applyBorder="1" applyAlignment="1">
      <alignment vertical="center" shrinkToFit="1"/>
    </xf>
    <xf numFmtId="0" fontId="3" fillId="2" borderId="0" xfId="2" applyFont="1" applyFill="1">
      <alignment vertical="center"/>
    </xf>
    <xf numFmtId="41" fontId="11" fillId="2" borderId="0" xfId="2" applyNumberFormat="1" applyFont="1" applyFill="1">
      <alignment vertical="center"/>
    </xf>
    <xf numFmtId="38" fontId="0" fillId="0" borderId="27" xfId="7" applyFont="1" applyBorder="1" applyAlignment="1">
      <alignment horizontal="center" vertical="center"/>
    </xf>
    <xf numFmtId="38" fontId="0" fillId="0" borderId="25" xfId="7" applyFont="1" applyBorder="1">
      <alignment vertical="center"/>
    </xf>
    <xf numFmtId="38" fontId="0" fillId="0" borderId="29" xfId="7" applyFont="1" applyBorder="1">
      <alignment vertical="center"/>
    </xf>
    <xf numFmtId="38" fontId="0" fillId="2" borderId="26" xfId="7" applyFont="1" applyFill="1" applyBorder="1">
      <alignment vertical="center"/>
    </xf>
    <xf numFmtId="0" fontId="3" fillId="3" borderId="3" xfId="2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 wrapText="1"/>
    </xf>
    <xf numFmtId="178" fontId="0" fillId="2" borderId="28" xfId="7" applyNumberFormat="1" applyFont="1" applyFill="1" applyBorder="1">
      <alignment vertical="center"/>
    </xf>
    <xf numFmtId="178" fontId="0" fillId="0" borderId="27" xfId="7" applyNumberFormat="1" applyFont="1" applyBorder="1" applyAlignment="1">
      <alignment horizontal="center" vertical="center"/>
    </xf>
    <xf numFmtId="178" fontId="0" fillId="0" borderId="14" xfId="7" applyNumberFormat="1" applyFont="1" applyBorder="1">
      <alignment vertical="center"/>
    </xf>
    <xf numFmtId="38" fontId="0" fillId="0" borderId="2" xfId="7" applyFont="1" applyBorder="1" applyAlignment="1">
      <alignment horizontal="right" vertical="center"/>
    </xf>
    <xf numFmtId="38" fontId="0" fillId="0" borderId="1" xfId="7" applyFont="1" applyBorder="1" applyAlignment="1">
      <alignment horizontal="right" vertical="center"/>
    </xf>
    <xf numFmtId="0" fontId="3" fillId="3" borderId="0" xfId="2" applyFill="1">
      <alignment vertical="center"/>
    </xf>
    <xf numFmtId="0" fontId="3" fillId="4" borderId="1" xfId="2" applyFill="1" applyBorder="1">
      <alignment vertical="center"/>
    </xf>
    <xf numFmtId="0" fontId="3" fillId="4" borderId="2" xfId="2" applyFill="1" applyBorder="1" applyAlignment="1">
      <alignment horizontal="center" vertical="center"/>
    </xf>
    <xf numFmtId="0" fontId="3" fillId="4" borderId="1" xfId="2" applyFill="1" applyBorder="1" applyAlignment="1">
      <alignment horizontal="center" vertical="center"/>
    </xf>
    <xf numFmtId="0" fontId="3" fillId="4" borderId="5" xfId="2" applyFill="1" applyBorder="1" applyAlignment="1">
      <alignment horizontal="center" vertical="center"/>
    </xf>
    <xf numFmtId="0" fontId="3" fillId="4" borderId="2" xfId="2" applyFill="1" applyBorder="1">
      <alignment vertical="center"/>
    </xf>
    <xf numFmtId="0" fontId="2" fillId="0" borderId="6" xfId="2" applyFont="1" applyBorder="1">
      <alignment vertical="center"/>
    </xf>
    <xf numFmtId="0" fontId="2" fillId="0" borderId="22" xfId="2" applyFont="1" applyBorder="1">
      <alignment vertical="center"/>
    </xf>
    <xf numFmtId="0" fontId="2" fillId="4" borderId="5" xfId="2" applyFont="1" applyFill="1" applyBorder="1" applyAlignment="1">
      <alignment horizontal="center" vertical="center" shrinkToFit="1"/>
    </xf>
    <xf numFmtId="38" fontId="0" fillId="0" borderId="30" xfId="7" applyFont="1" applyBorder="1">
      <alignment vertical="center"/>
    </xf>
    <xf numFmtId="0" fontId="15" fillId="0" borderId="0" xfId="2" applyFont="1">
      <alignment vertical="center"/>
    </xf>
    <xf numFmtId="0" fontId="2" fillId="0" borderId="2" xfId="2" applyFont="1" applyBorder="1">
      <alignment vertical="center"/>
    </xf>
    <xf numFmtId="0" fontId="16" fillId="3" borderId="0" xfId="2" applyFont="1" applyFill="1" applyAlignment="1">
      <alignment horizontal="right" vertical="center"/>
    </xf>
    <xf numFmtId="0" fontId="0" fillId="0" borderId="2" xfId="0" applyBorder="1"/>
    <xf numFmtId="0" fontId="0" fillId="2" borderId="2" xfId="0" applyFill="1" applyBorder="1" applyAlignment="1">
      <alignment horizontal="center"/>
    </xf>
    <xf numFmtId="38" fontId="0" fillId="0" borderId="2" xfId="9" applyFont="1" applyBorder="1">
      <alignment vertical="center"/>
    </xf>
    <xf numFmtId="38" fontId="0" fillId="0" borderId="1" xfId="9" applyFont="1" applyBorder="1">
      <alignment vertical="center"/>
    </xf>
    <xf numFmtId="176" fontId="0" fillId="0" borderId="0" xfId="8" applyNumberFormat="1" applyFont="1" applyBorder="1" applyAlignment="1">
      <alignment horizontal="right" vertical="center"/>
    </xf>
    <xf numFmtId="176" fontId="17" fillId="0" borderId="0" xfId="8" applyNumberFormat="1" applyFont="1" applyBorder="1" applyAlignment="1">
      <alignment horizontal="right" vertical="center"/>
    </xf>
    <xf numFmtId="0" fontId="2" fillId="0" borderId="0" xfId="2" applyFont="1" applyBorder="1">
      <alignment vertical="center"/>
    </xf>
    <xf numFmtId="38" fontId="0" fillId="0" borderId="0" xfId="7" applyFont="1" applyBorder="1">
      <alignment vertical="center"/>
    </xf>
    <xf numFmtId="38" fontId="17" fillId="0" borderId="0" xfId="7" applyFont="1" applyBorder="1" applyAlignment="1">
      <alignment horizontal="right" vertical="center"/>
    </xf>
    <xf numFmtId="0" fontId="18" fillId="3" borderId="0" xfId="2" applyFont="1" applyFill="1">
      <alignment vertical="center"/>
    </xf>
    <xf numFmtId="0" fontId="19" fillId="0" borderId="0" xfId="2" applyFont="1">
      <alignment vertical="center"/>
    </xf>
    <xf numFmtId="0" fontId="0" fillId="0" borderId="2" xfId="0" applyFill="1" applyBorder="1"/>
    <xf numFmtId="38" fontId="0" fillId="0" borderId="2" xfId="9" applyFont="1" applyBorder="1" applyAlignment="1"/>
    <xf numFmtId="0" fontId="1" fillId="0" borderId="0" xfId="2" applyFont="1">
      <alignment vertical="center"/>
    </xf>
    <xf numFmtId="0" fontId="19" fillId="0" borderId="0" xfId="2" applyFont="1" applyBorder="1" applyAlignment="1"/>
    <xf numFmtId="0" fontId="19" fillId="0" borderId="0" xfId="2" applyFont="1" applyAlignment="1"/>
    <xf numFmtId="176" fontId="17" fillId="0" borderId="0" xfId="8" applyNumberFormat="1" applyFont="1" applyBorder="1" applyAlignment="1">
      <alignment horizontal="right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top" wrapText="1"/>
    </xf>
    <xf numFmtId="0" fontId="12" fillId="3" borderId="0" xfId="2" applyFont="1" applyFill="1" applyBorder="1">
      <alignment vertical="center"/>
    </xf>
    <xf numFmtId="0" fontId="16" fillId="5" borderId="31" xfId="2" applyFont="1" applyFill="1" applyBorder="1" applyProtection="1">
      <alignment vertical="center"/>
      <protection locked="0"/>
    </xf>
  </cellXfs>
  <cellStyles count="10">
    <cellStyle name="パーセント" xfId="1" builtinId="5"/>
    <cellStyle name="パーセント 2" xfId="5"/>
    <cellStyle name="パーセント 3" xfId="8"/>
    <cellStyle name="桁区切り" xfId="9" builtinId="6"/>
    <cellStyle name="桁区切り 2" xfId="6"/>
    <cellStyle name="桁区切り 3" xfId="7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2" defaultPivotStyle="PivotStyleLight16"/>
  <colors>
    <mruColors>
      <color rgb="FF70AD47"/>
      <color rgb="FF70A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4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人口・高齢化率の推移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校区別地域の基礎データ!$A$6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F-430A-A650-AA9BC635ED0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F-430A-A650-AA9BC635ED05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F-430A-A650-AA9BC635E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校区別地域の基礎データ!$B$5:$D$5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校区別地域の基礎データ!$B$6:$D$6</c:f>
              <c:numCache>
                <c:formatCode>#,##0_);[Red]\(#,##0\)</c:formatCode>
                <c:ptCount val="3"/>
                <c:pt idx="0">
                  <c:v>1963</c:v>
                </c:pt>
                <c:pt idx="1">
                  <c:v>1722</c:v>
                </c:pt>
                <c:pt idx="2">
                  <c:v>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F-430A-A650-AA9BC635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54704"/>
        <c:axId val="685053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校区別地域の基礎データ!$A$7</c15:sqref>
                        </c15:formulaRef>
                      </c:ext>
                    </c:extLst>
                    <c:strCache>
                      <c:ptCount val="1"/>
                      <c:pt idx="0">
                        <c:v>男性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校区別地域の基礎データ!$B$5:$D$5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校区別地域の基礎データ!$B$7:$D$7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901</c:v>
                      </c:pt>
                      <c:pt idx="1">
                        <c:v>774</c:v>
                      </c:pt>
                      <c:pt idx="2">
                        <c:v>709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04F-430A-A650-AA9BC635ED0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8"/>
          <c:tx>
            <c:strRef>
              <c:f>校区別地域の基礎データ!$A$33</c:f>
              <c:strCache>
                <c:ptCount val="1"/>
                <c:pt idx="0">
                  <c:v>老年人口割合(高齢化率：65歳以上人口)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40000"/>
                </a:schemeClr>
              </a:solidFill>
              <a:ln w="9525">
                <a:solidFill>
                  <a:schemeClr val="accent6">
                    <a:tint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979485545043956E-2"/>
                  <c:y val="3.501643625715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EC-4F48-AB8B-5CEFCA917D7C}"/>
                </c:ext>
              </c:extLst>
            </c:dLbl>
            <c:dLbl>
              <c:idx val="1"/>
              <c:layout>
                <c:manualLayout>
                  <c:x val="-7.5167637067497989E-2"/>
                  <c:y val="4.4290904984417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EC-4F48-AB8B-5CEFCA917D7C}"/>
                </c:ext>
              </c:extLst>
            </c:dLbl>
            <c:dLbl>
              <c:idx val="2"/>
              <c:layout>
                <c:manualLayout>
                  <c:x val="-7.5030511267791755E-2"/>
                  <c:y val="4.165198930446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EC-4F48-AB8B-5CEFCA917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校区別地域の基礎データ!$B$4:$D$5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校区別地域の基礎データ!$B$33:$D$33</c:f>
              <c:numCache>
                <c:formatCode>0.0%</c:formatCode>
                <c:ptCount val="3"/>
                <c:pt idx="0">
                  <c:v>0.37008677896886166</c:v>
                </c:pt>
                <c:pt idx="1">
                  <c:v>0.41179906542056077</c:v>
                </c:pt>
                <c:pt idx="2">
                  <c:v>0.42628007402837753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4F-430A-A650-AA9BC635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367472"/>
        <c:axId val="556366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校区別地域の基礎データ!$A$8</c15:sqref>
                        </c15:formulaRef>
                      </c:ext>
                    </c:extLst>
                    <c:strCache>
                      <c:ptCount val="1"/>
                      <c:pt idx="0">
                        <c:v>女性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校区別地域の基礎データ!$B$8:$D$8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1062</c:v>
                      </c:pt>
                      <c:pt idx="1">
                        <c:v>948</c:v>
                      </c:pt>
                      <c:pt idx="2">
                        <c:v>922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404F-430A-A650-AA9BC635ED0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校区別地域の基礎データ!$A$27</c15:sqref>
                        </c15:formulaRef>
                      </c:ext>
                    </c:extLst>
                    <c:strCache>
                      <c:ptCount val="1"/>
                      <c:pt idx="0">
                        <c:v>15歳未満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7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校区別地域の基礎データ!$B$27:$D$27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186</c:v>
                      </c:pt>
                      <c:pt idx="1">
                        <c:v>152</c:v>
                      </c:pt>
                      <c:pt idx="2">
                        <c:v>148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4F-430A-A650-AA9BC635ED0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校区別地域の基礎データ!$A$28</c15:sqref>
                        </c15:formulaRef>
                      </c:ext>
                    </c:extLst>
                    <c:strCache>
                      <c:ptCount val="1"/>
                      <c:pt idx="0">
                        <c:v>15歳-64歳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校区別地域の基礎データ!$B$28:$D$28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1048</c:v>
                      </c:pt>
                      <c:pt idx="1">
                        <c:v>855</c:v>
                      </c:pt>
                      <c:pt idx="2">
                        <c:v>782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04F-430A-A650-AA9BC635ED0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校区別地域の基礎データ!$A$29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shade val="9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校区別地域の基礎データ!$B$29:$D$29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725</c:v>
                      </c:pt>
                      <c:pt idx="1">
                        <c:v>705</c:v>
                      </c:pt>
                      <c:pt idx="2">
                        <c:v>691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04F-430A-A650-AA9BC635ED05}"/>
                  </c:ext>
                </c:extLst>
              </c15:ser>
            </c15:filteredLineSeries>
            <c15:filteredLineSeries>
              <c15:ser>
                <c:idx val="1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校区別地域の基礎データ!$A$30</c15:sqref>
                        </c15:formulaRef>
                      </c:ext>
                    </c:extLst>
                    <c:strCache>
                      <c:ptCount val="1"/>
                      <c:pt idx="0">
                        <c:v>年齢不詳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校区別地域の基礎データ!$B$30:$D$30</c15:sqref>
                        </c15:formulaRef>
                      </c:ext>
                    </c:extLst>
                    <c:numCache>
                      <c:formatCode>#,##0_);[Red]\(#,##0\)</c:formatCode>
                      <c:ptCount val="3"/>
                      <c:pt idx="0">
                        <c:v>4</c:v>
                      </c:pt>
                      <c:pt idx="1">
                        <c:v>10</c:v>
                      </c:pt>
                      <c:pt idx="2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04F-430A-A650-AA9BC635ED05}"/>
                  </c:ext>
                </c:extLst>
              </c15:ser>
            </c15:filteredLineSeries>
            <c15:filteredLineSeries>
              <c15:ser>
                <c:idx val="11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校区別地域の基礎データ!$A$31</c15:sqref>
                        </c15:formulaRef>
                      </c:ext>
                    </c:extLst>
                    <c:strCache>
                      <c:ptCount val="1"/>
                      <c:pt idx="0">
                        <c:v>年少人口割合(15歳未満人口)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校区別地域の基礎データ!$B$4:$D$5</c15:sqref>
                        </c15:formulaRef>
                      </c:ext>
                    </c:extLst>
                    <c:strCache>
                      <c:ptCount val="3"/>
                      <c:pt idx="0">
                        <c:v>平成22年</c:v>
                      </c:pt>
                      <c:pt idx="1">
                        <c:v>平成27年</c:v>
                      </c:pt>
                      <c:pt idx="2">
                        <c:v>令和２年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校区別地域の基礎データ!$B$31:$D$31</c15:sqref>
                        </c15:formulaRef>
                      </c:ext>
                    </c:extLst>
                    <c:numCache>
                      <c:formatCode>0.0%</c:formatCode>
                      <c:ptCount val="3"/>
                      <c:pt idx="0">
                        <c:v>9.4946401225114857E-2</c:v>
                      </c:pt>
                      <c:pt idx="1">
                        <c:v>8.8785046728971959E-2</c:v>
                      </c:pt>
                      <c:pt idx="2">
                        <c:v>9.1301665638494761E-2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04F-430A-A650-AA9BC635ED05}"/>
                  </c:ext>
                </c:extLst>
              </c15:ser>
            </c15:filteredLineSeries>
          </c:ext>
        </c:extLst>
      </c:lineChart>
      <c:valAx>
        <c:axId val="556366160"/>
        <c:scaling>
          <c:orientation val="minMax"/>
          <c:max val="1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367472"/>
        <c:crosses val="max"/>
        <c:crossBetween val="between"/>
        <c:majorUnit val="0.1"/>
      </c:valAx>
      <c:catAx>
        <c:axId val="55636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366160"/>
        <c:crosses val="autoZero"/>
        <c:auto val="1"/>
        <c:lblAlgn val="ctr"/>
        <c:lblOffset val="100"/>
        <c:noMultiLvlLbl val="0"/>
      </c:catAx>
      <c:valAx>
        <c:axId val="685053392"/>
        <c:scaling>
          <c:orientation val="minMax"/>
          <c:min val="0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5054704"/>
        <c:crosses val="autoZero"/>
        <c:crossBetween val="between"/>
      </c:valAx>
      <c:catAx>
        <c:axId val="68505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5053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4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総世帯数と町内会加入率の推移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校区別地域の基礎データ!$A$39</c:f>
              <c:strCache>
                <c:ptCount val="1"/>
                <c:pt idx="0">
                  <c:v>総世帯数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校区別地域の基礎データ!$B$38:$D$38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校区別地域の基礎データ!$B$39:$D$39</c:f>
              <c:numCache>
                <c:formatCode>#,##0_);[Red]\(#,##0\)</c:formatCode>
                <c:ptCount val="3"/>
                <c:pt idx="0">
                  <c:v>847</c:v>
                </c:pt>
                <c:pt idx="1">
                  <c:v>789</c:v>
                </c:pt>
                <c:pt idx="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4-4484-AA25-6CC7CEC5ABB2}"/>
            </c:ext>
          </c:extLst>
        </c:ser>
        <c:ser>
          <c:idx val="2"/>
          <c:order val="2"/>
          <c:tx>
            <c:strRef>
              <c:f>校区別地域の基礎データ!$A$44</c:f>
              <c:strCache>
                <c:ptCount val="1"/>
                <c:pt idx="0">
                  <c:v>町内会加入世帯数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校区別地域の基礎データ!$B$43:$D$43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校区別地域の基礎データ!$B$44:$D$44</c:f>
              <c:numCache>
                <c:formatCode>#,##0_);[Red]\(#,##0\)</c:formatCode>
                <c:ptCount val="3"/>
                <c:pt idx="0">
                  <c:v>761</c:v>
                </c:pt>
                <c:pt idx="1">
                  <c:v>698</c:v>
                </c:pt>
                <c:pt idx="2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5-4AB2-9CE3-D8C96FE5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2184"/>
        <c:axId val="162829232"/>
      </c:barChart>
      <c:lineChart>
        <c:grouping val="standard"/>
        <c:varyColors val="0"/>
        <c:ser>
          <c:idx val="1"/>
          <c:order val="1"/>
          <c:tx>
            <c:strRef>
              <c:f>校区別地域の基礎データ!$A$46</c:f>
              <c:strCache>
                <c:ptCount val="1"/>
                <c:pt idx="0">
                  <c:v>町内会加入率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7535614081319468E-2"/>
                  <c:y val="3.0745332070643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55-4AB2-9CE3-D8C96FE525E5}"/>
                </c:ext>
              </c:extLst>
            </c:dLbl>
            <c:dLbl>
              <c:idx val="1"/>
              <c:layout>
                <c:manualLayout>
                  <c:x val="-7.7535614081319468E-2"/>
                  <c:y val="3.074533207064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5-4AB2-9CE3-D8C96FE525E5}"/>
                </c:ext>
              </c:extLst>
            </c:dLbl>
            <c:dLbl>
              <c:idx val="2"/>
              <c:layout>
                <c:manualLayout>
                  <c:x val="-7.7535614081319468E-2"/>
                  <c:y val="3.0745332070643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55-4AB2-9CE3-D8C96FE52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校区別地域の基礎データ!$B$43:$D$43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校区別地域の基礎データ!$B$46:$D$46</c:f>
              <c:numCache>
                <c:formatCode>0.0%</c:formatCode>
                <c:ptCount val="3"/>
                <c:pt idx="0">
                  <c:v>0.89846517119244396</c:v>
                </c:pt>
                <c:pt idx="1">
                  <c:v>0.88466413181242076</c:v>
                </c:pt>
                <c:pt idx="2">
                  <c:v>0.77447335811648077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4-4484-AA25-6CC7CEC5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96616"/>
        <c:axId val="220996288"/>
      </c:lineChart>
      <c:catAx>
        <c:axId val="16283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829232"/>
        <c:crosses val="autoZero"/>
        <c:auto val="1"/>
        <c:lblAlgn val="ctr"/>
        <c:lblOffset val="100"/>
        <c:noMultiLvlLbl val="0"/>
      </c:catAx>
      <c:valAx>
        <c:axId val="162829232"/>
        <c:scaling>
          <c:orientation val="minMax"/>
          <c:min val="0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accent6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832184"/>
        <c:crosses val="autoZero"/>
        <c:crossBetween val="between"/>
      </c:valAx>
      <c:valAx>
        <c:axId val="220996288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996616"/>
        <c:crosses val="max"/>
        <c:crossBetween val="between"/>
      </c:valAx>
      <c:catAx>
        <c:axId val="22099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099628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4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人口ピラミッド（令和２年）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男性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人口ピラミッド参照データシート!$A$7:$A$24</c:f>
              <c:strCache>
                <c:ptCount val="18"/>
                <c:pt idx="0">
                  <c:v>　0-4歳</c:v>
                </c:pt>
                <c:pt idx="1">
                  <c:v>　5-9歳</c:v>
                </c:pt>
                <c:pt idx="2">
                  <c:v>　10-14歳</c:v>
                </c:pt>
                <c:pt idx="3">
                  <c:v>　15-19歳</c:v>
                </c:pt>
                <c:pt idx="4">
                  <c:v>　20-24歳</c:v>
                </c:pt>
                <c:pt idx="5">
                  <c:v>　25-29歳</c:v>
                </c:pt>
                <c:pt idx="6">
                  <c:v>　30-34歳</c:v>
                </c:pt>
                <c:pt idx="7">
                  <c:v>　35-39歳</c:v>
                </c:pt>
                <c:pt idx="8">
                  <c:v>　40-44歳</c:v>
                </c:pt>
                <c:pt idx="9">
                  <c:v>　45-49歳</c:v>
                </c:pt>
                <c:pt idx="10">
                  <c:v>　50-54歳</c:v>
                </c:pt>
                <c:pt idx="11">
                  <c:v>　55-59歳</c:v>
                </c:pt>
                <c:pt idx="12">
                  <c:v>　60-64歳</c:v>
                </c:pt>
                <c:pt idx="13">
                  <c:v>　65-69歳</c:v>
                </c:pt>
                <c:pt idx="14">
                  <c:v>　70-74歳</c:v>
                </c:pt>
                <c:pt idx="15">
                  <c:v>　75-79歳</c:v>
                </c:pt>
                <c:pt idx="16">
                  <c:v>　80-84歳</c:v>
                </c:pt>
                <c:pt idx="17">
                  <c:v>　85歳以上</c:v>
                </c:pt>
              </c:strCache>
            </c:strRef>
          </c:cat>
          <c:val>
            <c:numRef>
              <c:f>人口ピラミッド参照データシート!$E$7:$E$24</c:f>
              <c:numCache>
                <c:formatCode>[&lt;0]0;General</c:formatCode>
                <c:ptCount val="18"/>
                <c:pt idx="0">
                  <c:v>-21</c:v>
                </c:pt>
                <c:pt idx="1">
                  <c:v>-27</c:v>
                </c:pt>
                <c:pt idx="2">
                  <c:v>-27</c:v>
                </c:pt>
                <c:pt idx="3">
                  <c:v>-16</c:v>
                </c:pt>
                <c:pt idx="4">
                  <c:v>-12</c:v>
                </c:pt>
                <c:pt idx="5">
                  <c:v>-8</c:v>
                </c:pt>
                <c:pt idx="6">
                  <c:v>-19</c:v>
                </c:pt>
                <c:pt idx="7">
                  <c:v>-32</c:v>
                </c:pt>
                <c:pt idx="8">
                  <c:v>-41</c:v>
                </c:pt>
                <c:pt idx="9">
                  <c:v>-45</c:v>
                </c:pt>
                <c:pt idx="10">
                  <c:v>-38</c:v>
                </c:pt>
                <c:pt idx="11">
                  <c:v>-53</c:v>
                </c:pt>
                <c:pt idx="12">
                  <c:v>-68</c:v>
                </c:pt>
                <c:pt idx="13">
                  <c:v>-74</c:v>
                </c:pt>
                <c:pt idx="14">
                  <c:v>-82</c:v>
                </c:pt>
                <c:pt idx="15">
                  <c:v>-66</c:v>
                </c:pt>
                <c:pt idx="16">
                  <c:v>-39</c:v>
                </c:pt>
                <c:pt idx="17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9BD-8DC8-24A8728F5088}"/>
            </c:ext>
          </c:extLst>
        </c:ser>
        <c:ser>
          <c:idx val="1"/>
          <c:order val="1"/>
          <c:tx>
            <c:v>女性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人口ピラミッド参照データシート!$A$7:$A$24</c:f>
              <c:strCache>
                <c:ptCount val="18"/>
                <c:pt idx="0">
                  <c:v>　0-4歳</c:v>
                </c:pt>
                <c:pt idx="1">
                  <c:v>　5-9歳</c:v>
                </c:pt>
                <c:pt idx="2">
                  <c:v>　10-14歳</c:v>
                </c:pt>
                <c:pt idx="3">
                  <c:v>　15-19歳</c:v>
                </c:pt>
                <c:pt idx="4">
                  <c:v>　20-24歳</c:v>
                </c:pt>
                <c:pt idx="5">
                  <c:v>　25-29歳</c:v>
                </c:pt>
                <c:pt idx="6">
                  <c:v>　30-34歳</c:v>
                </c:pt>
                <c:pt idx="7">
                  <c:v>　35-39歳</c:v>
                </c:pt>
                <c:pt idx="8">
                  <c:v>　40-44歳</c:v>
                </c:pt>
                <c:pt idx="9">
                  <c:v>　45-49歳</c:v>
                </c:pt>
                <c:pt idx="10">
                  <c:v>　50-54歳</c:v>
                </c:pt>
                <c:pt idx="11">
                  <c:v>　55-59歳</c:v>
                </c:pt>
                <c:pt idx="12">
                  <c:v>　60-64歳</c:v>
                </c:pt>
                <c:pt idx="13">
                  <c:v>　65-69歳</c:v>
                </c:pt>
                <c:pt idx="14">
                  <c:v>　70-74歳</c:v>
                </c:pt>
                <c:pt idx="15">
                  <c:v>　75-79歳</c:v>
                </c:pt>
                <c:pt idx="16">
                  <c:v>　80-84歳</c:v>
                </c:pt>
                <c:pt idx="17">
                  <c:v>　85歳以上</c:v>
                </c:pt>
              </c:strCache>
            </c:strRef>
          </c:cat>
          <c:val>
            <c:numRef>
              <c:f>人口ピラミッド参照データシート!$F$7:$F$24</c:f>
              <c:numCache>
                <c:formatCode>#,##0_);[Red]\(#,##0\)</c:formatCode>
                <c:ptCount val="18"/>
                <c:pt idx="0">
                  <c:v>18</c:v>
                </c:pt>
                <c:pt idx="1">
                  <c:v>26</c:v>
                </c:pt>
                <c:pt idx="2">
                  <c:v>29</c:v>
                </c:pt>
                <c:pt idx="3">
                  <c:v>26</c:v>
                </c:pt>
                <c:pt idx="4">
                  <c:v>44</c:v>
                </c:pt>
                <c:pt idx="5">
                  <c:v>51</c:v>
                </c:pt>
                <c:pt idx="6">
                  <c:v>38</c:v>
                </c:pt>
                <c:pt idx="7">
                  <c:v>41</c:v>
                </c:pt>
                <c:pt idx="8">
                  <c:v>61</c:v>
                </c:pt>
                <c:pt idx="9">
                  <c:v>36</c:v>
                </c:pt>
                <c:pt idx="10">
                  <c:v>39</c:v>
                </c:pt>
                <c:pt idx="11">
                  <c:v>51</c:v>
                </c:pt>
                <c:pt idx="12">
                  <c:v>63</c:v>
                </c:pt>
                <c:pt idx="13">
                  <c:v>81</c:v>
                </c:pt>
                <c:pt idx="14">
                  <c:v>83</c:v>
                </c:pt>
                <c:pt idx="15">
                  <c:v>67</c:v>
                </c:pt>
                <c:pt idx="16">
                  <c:v>61</c:v>
                </c:pt>
                <c:pt idx="17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0-49BD-8DC8-24A8728F5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725906752"/>
        <c:axId val="725897896"/>
      </c:barChart>
      <c:catAx>
        <c:axId val="7259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897896"/>
        <c:crosses val="autoZero"/>
        <c:auto val="0"/>
        <c:lblAlgn val="ctr"/>
        <c:lblOffset val="100"/>
        <c:noMultiLvlLbl val="0"/>
      </c:catAx>
      <c:valAx>
        <c:axId val="725897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lt;0]0;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90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0</xdr:rowOff>
    </xdr:from>
    <xdr:to>
      <xdr:col>9</xdr:col>
      <xdr:colOff>647700</xdr:colOff>
      <xdr:row>35</xdr:row>
      <xdr:rowOff>288961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151222</xdr:colOff>
      <xdr:row>39</xdr:row>
      <xdr:rowOff>0</xdr:rowOff>
    </xdr:from>
    <xdr:to>
      <xdr:col>9</xdr:col>
      <xdr:colOff>636997</xdr:colOff>
      <xdr:row>53</xdr:row>
      <xdr:rowOff>217900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183330</xdr:colOff>
      <xdr:row>4</xdr:row>
      <xdr:rowOff>10702</xdr:rowOff>
    </xdr:from>
    <xdr:to>
      <xdr:col>15</xdr:col>
      <xdr:colOff>640530</xdr:colOff>
      <xdr:row>53</xdr:row>
      <xdr:rowOff>201201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45</xdr:row>
      <xdr:rowOff>224745</xdr:rowOff>
    </xdr:from>
    <xdr:ext cx="5618680" cy="639662"/>
    <xdr:sp macro="" textlink="">
      <xdr:nvSpPr>
        <xdr:cNvPr id="4" name="テキスト ボックス 3"/>
        <xdr:cNvSpPr txBox="1"/>
      </xdr:nvSpPr>
      <xdr:spPr>
        <a:xfrm>
          <a:off x="0" y="7095588"/>
          <a:ext cx="5618680" cy="639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t">
          <a:spAutoFit/>
        </a:bodyPr>
        <a:lstStyle/>
        <a:p>
          <a:pPr>
            <a:lnSpc>
              <a:spcPts val="14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町内会別の加入率は把握していません。　　　　        　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国勢調査及び町内会現況届を基に作成</a:t>
          </a:r>
          <a:r>
            <a:rPr kumimoji="1"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4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ここで示す本市町内会加入率は、国勢調査の総世帯数から算出しており、市が推計人口（市総　</a:t>
          </a:r>
          <a:endParaRPr kumimoji="1" lang="en-US" altLang="ja-JP" sz="1000"/>
        </a:p>
        <a:p>
          <a:pPr>
            <a:lnSpc>
              <a:spcPts val="1400"/>
            </a:lnSpc>
          </a:pPr>
          <a:r>
            <a:rPr kumimoji="1" lang="ja-JP" altLang="en-US" sz="1000"/>
            <a:t>　務課公表）の総世帯数から算出し、毎年公表している加入率とは異なります。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0.06402</cdr:y>
    </cdr:from>
    <cdr:to>
      <cdr:x>0.18685</cdr:x>
      <cdr:y>0.14349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84150"/>
          <a:ext cx="51435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0.05392</cdr:y>
    </cdr:from>
    <cdr:to>
      <cdr:x>0.16822</cdr:x>
      <cdr:y>0.16106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89484"/>
          <a:ext cx="542602" cy="376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="89" zoomScaleNormal="100" zoomScaleSheetLayoutView="89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33" sqref="A33"/>
    </sheetView>
  </sheetViews>
  <sheetFormatPr defaultRowHeight="18.75" x14ac:dyDescent="0.4"/>
  <cols>
    <col min="1" max="1" width="23.375" style="1" customWidth="1"/>
    <col min="2" max="3" width="9" style="1"/>
    <col min="4" max="4" width="9.125" style="1" bestFit="1" customWidth="1"/>
    <col min="5" max="5" width="20.375" style="1" bestFit="1" customWidth="1"/>
    <col min="6" max="16384" width="9" style="1"/>
  </cols>
  <sheetData>
    <row r="1" spans="1:16" ht="48.75" customHeight="1" thickTop="1" thickBot="1" x14ac:dyDescent="0.45">
      <c r="A1" s="112" t="s">
        <v>122</v>
      </c>
      <c r="B1" s="111"/>
      <c r="C1" s="101" t="s">
        <v>217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91" t="s">
        <v>85</v>
      </c>
    </row>
    <row r="2" spans="1:16" ht="19.5" thickTop="1" x14ac:dyDescent="0.4"/>
    <row r="4" spans="1:16" x14ac:dyDescent="0.4">
      <c r="A4" s="89" t="s">
        <v>86</v>
      </c>
    </row>
    <row r="5" spans="1:16" ht="20.100000000000001" customHeight="1" x14ac:dyDescent="0.4">
      <c r="A5" s="80"/>
      <c r="B5" s="81" t="s">
        <v>87</v>
      </c>
      <c r="C5" s="82" t="s">
        <v>88</v>
      </c>
      <c r="D5" s="82" t="s">
        <v>116</v>
      </c>
      <c r="E5" s="83" t="s">
        <v>119</v>
      </c>
    </row>
    <row r="6" spans="1:16" ht="20.100000000000001" customHeight="1" x14ac:dyDescent="0.4">
      <c r="A6" s="17" t="s">
        <v>89</v>
      </c>
      <c r="B6" s="20">
        <f>VLOOKUP(A1,シート①H22!C2:BZ79,5,FALSE)</f>
        <v>1963</v>
      </c>
      <c r="C6" s="20">
        <f>VLOOKUP(A1,シート②H27!C2:BZ79,5,FALSE)</f>
        <v>1722</v>
      </c>
      <c r="D6" s="21">
        <f>VLOOKUP(A1,シート③R2!C2:BZ79,5,FALSE)</f>
        <v>1631</v>
      </c>
      <c r="E6" s="22">
        <f>SUM(シート③R2!G2:G79)</f>
        <v>593128</v>
      </c>
    </row>
    <row r="7" spans="1:16" ht="20.100000000000001" customHeight="1" x14ac:dyDescent="0.4">
      <c r="A7" s="23" t="s">
        <v>90</v>
      </c>
      <c r="B7" s="24">
        <f>VLOOKUP(A1,シート①H22!C2:BZ79,29,FALSE)</f>
        <v>901</v>
      </c>
      <c r="C7" s="24">
        <f>VLOOKUP(A1,シート②H27!C2:BZ79,29,FALSE)</f>
        <v>774</v>
      </c>
      <c r="D7" s="88">
        <f>VLOOKUP(A1,シート③R2!C2:BZ79,29,FALSE)</f>
        <v>709</v>
      </c>
      <c r="E7" s="26">
        <f>SUM(シート③R2!AE2:AE79)</f>
        <v>276130</v>
      </c>
    </row>
    <row r="8" spans="1:16" ht="20.100000000000001" customHeight="1" x14ac:dyDescent="0.4">
      <c r="A8" s="27" t="s">
        <v>91</v>
      </c>
      <c r="B8" s="28">
        <f>VLOOKUP(A1,シート①H22!C2:BZ79,53,FALSE)</f>
        <v>1062</v>
      </c>
      <c r="C8" s="28">
        <f>VLOOKUP(A1,シート②H27!C2:BZ79,53,FALSE)</f>
        <v>948</v>
      </c>
      <c r="D8" s="31">
        <f>VLOOKUP(A1,シート③R2!C2:BZ79,53,FALSE)</f>
        <v>922</v>
      </c>
      <c r="E8" s="29">
        <f>SUM(シート③R2!BC2:BC79)</f>
        <v>316998</v>
      </c>
    </row>
    <row r="9" spans="1:16" ht="20.100000000000001" hidden="1" customHeight="1" x14ac:dyDescent="0.4">
      <c r="A9" s="30" t="s">
        <v>92</v>
      </c>
      <c r="B9" s="31">
        <f>VLOOKUP($A$1,シート①H22!$C$2:$BZ$79,6,FALSE)</f>
        <v>51</v>
      </c>
      <c r="C9" s="31">
        <f>VLOOKUP($A$1,シート②H27!$C$2:$BZ$79,6,FALSE)</f>
        <v>49</v>
      </c>
      <c r="D9" s="32">
        <f>VLOOKUP($A$1,シート③R2!$C$2:$BZ$79,6,FALSE)</f>
        <v>39</v>
      </c>
      <c r="E9" s="34">
        <v>25966</v>
      </c>
    </row>
    <row r="10" spans="1:16" ht="20.100000000000001" hidden="1" customHeight="1" x14ac:dyDescent="0.4">
      <c r="A10" s="30" t="s">
        <v>93</v>
      </c>
      <c r="B10" s="31">
        <f>VLOOKUP($A$1,シート①H22!$C$2:$BZ$79,7,FALSE)</f>
        <v>55</v>
      </c>
      <c r="C10" s="31">
        <f>VLOOKUP($A$1,シート②H27!$C$2:$BZ$79,7,FALSE)</f>
        <v>52</v>
      </c>
      <c r="D10" s="32">
        <f>VLOOKUP($A$1,シート③R2!$C$2:$BZ$79,7,FALSE)</f>
        <v>53</v>
      </c>
      <c r="E10" s="34">
        <v>27117</v>
      </c>
    </row>
    <row r="11" spans="1:16" ht="20.100000000000001" hidden="1" customHeight="1" x14ac:dyDescent="0.4">
      <c r="A11" s="35" t="s">
        <v>94</v>
      </c>
      <c r="B11" s="31">
        <f>VLOOKUP($A$1,シート①H22!$C$2:$BZ$79,8,FALSE)</f>
        <v>80</v>
      </c>
      <c r="C11" s="31">
        <f>VLOOKUP($A$1,シート②H27!$C$2:$BZ$79,8,FALSE)</f>
        <v>51</v>
      </c>
      <c r="D11" s="32">
        <f>VLOOKUP($A$1,シート③R2!$C$2:$BZ$79,8,FALSE)</f>
        <v>56</v>
      </c>
      <c r="E11" s="36">
        <v>27882</v>
      </c>
    </row>
    <row r="12" spans="1:16" ht="20.100000000000001" hidden="1" customHeight="1" x14ac:dyDescent="0.4">
      <c r="A12" s="37" t="s">
        <v>95</v>
      </c>
      <c r="B12" s="31">
        <f>VLOOKUP($A$1,シート①H22!$C$2:$BZ$79,9,FALSE)</f>
        <v>87</v>
      </c>
      <c r="C12" s="31">
        <f>VLOOKUP($A$1,シート②H27!$C$2:$BZ$79,9,FALSE)</f>
        <v>63</v>
      </c>
      <c r="D12" s="32">
        <f>VLOOKUP($A$1,シート③R2!$C$2:$BZ$79,9,FALSE)</f>
        <v>42</v>
      </c>
      <c r="E12" s="38">
        <v>30779</v>
      </c>
    </row>
    <row r="13" spans="1:16" ht="20.100000000000001" hidden="1" customHeight="1" x14ac:dyDescent="0.4">
      <c r="A13" s="39" t="s">
        <v>96</v>
      </c>
      <c r="B13" s="31">
        <f>VLOOKUP($A$1,シート①H22!$C$2:$BZ$79,10,FALSE)</f>
        <v>66</v>
      </c>
      <c r="C13" s="31">
        <f>VLOOKUP($A$1,シート②H27!$C$2:$BZ$79,10,FALSE)</f>
        <v>53</v>
      </c>
      <c r="D13" s="32">
        <f>VLOOKUP($A$1,シート③R2!$C$2:$BZ$79,10,FALSE)</f>
        <v>56</v>
      </c>
      <c r="E13" s="42">
        <v>28488</v>
      </c>
    </row>
    <row r="14" spans="1:16" ht="20.100000000000001" hidden="1" customHeight="1" x14ac:dyDescent="0.4">
      <c r="A14" s="39" t="s">
        <v>97</v>
      </c>
      <c r="B14" s="31">
        <f>VLOOKUP($A$1,シート①H22!$C$2:$BZ$79,11,FALSE)</f>
        <v>59</v>
      </c>
      <c r="C14" s="31">
        <f>VLOOKUP($A$1,シート②H27!$C$2:$BZ$79,11,FALSE)</f>
        <v>41</v>
      </c>
      <c r="D14" s="32">
        <f>VLOOKUP($A$1,シート③R2!$C$2:$BZ$79,11,FALSE)</f>
        <v>59</v>
      </c>
      <c r="E14" s="42">
        <v>29158</v>
      </c>
    </row>
    <row r="15" spans="1:16" ht="20.100000000000001" hidden="1" customHeight="1" x14ac:dyDescent="0.4">
      <c r="A15" s="39" t="s">
        <v>98</v>
      </c>
      <c r="B15" s="31">
        <f>VLOOKUP($A$1,シート①H22!$C$2:$BZ$79,12,FALSE)</f>
        <v>94</v>
      </c>
      <c r="C15" s="31">
        <f>VLOOKUP($A$1,シート②H27!$C$2:$BZ$79,12,FALSE)</f>
        <v>61</v>
      </c>
      <c r="D15" s="32">
        <f>VLOOKUP($A$1,シート③R2!$C$2:$BZ$79,12,FALSE)</f>
        <v>57</v>
      </c>
      <c r="E15" s="42">
        <v>34476</v>
      </c>
    </row>
    <row r="16" spans="1:16" ht="20.100000000000001" hidden="1" customHeight="1" x14ac:dyDescent="0.4">
      <c r="A16" s="39" t="s">
        <v>99</v>
      </c>
      <c r="B16" s="31">
        <f>VLOOKUP($A$1,シート①H22!$C$2:$BZ$79,13,FALSE)</f>
        <v>87</v>
      </c>
      <c r="C16" s="31">
        <f>VLOOKUP($A$1,シート②H27!$C$2:$BZ$79,13,FALSE)</f>
        <v>98</v>
      </c>
      <c r="D16" s="32">
        <f>VLOOKUP($A$1,シート③R2!$C$2:$BZ$79,13,FALSE)</f>
        <v>73</v>
      </c>
      <c r="E16" s="42">
        <v>38900</v>
      </c>
    </row>
    <row r="17" spans="1:5" ht="20.100000000000001" hidden="1" customHeight="1" x14ac:dyDescent="0.4">
      <c r="A17" s="39" t="s">
        <v>100</v>
      </c>
      <c r="B17" s="31">
        <f>VLOOKUP($A$1,シート①H22!$C$2:$BZ$79,14,FALSE)</f>
        <v>86</v>
      </c>
      <c r="C17" s="31">
        <f>VLOOKUP($A$1,シート②H27!$C$2:$BZ$79,14,FALSE)</f>
        <v>71</v>
      </c>
      <c r="D17" s="32">
        <f>VLOOKUP($A$1,シート③R2!$C$2:$BZ$79,14,FALSE)</f>
        <v>102</v>
      </c>
      <c r="E17" s="42">
        <v>40879</v>
      </c>
    </row>
    <row r="18" spans="1:5" ht="20.100000000000001" hidden="1" customHeight="1" x14ac:dyDescent="0.4">
      <c r="A18" s="39" t="s">
        <v>101</v>
      </c>
      <c r="B18" s="31">
        <f>VLOOKUP($A$1,シート①H22!$C$2:$BZ$79,15,FALSE)</f>
        <v>102</v>
      </c>
      <c r="C18" s="31">
        <f>VLOOKUP($A$1,シート②H27!$C$2:$BZ$79,15,FALSE)</f>
        <v>79</v>
      </c>
      <c r="D18" s="32">
        <f>VLOOKUP($A$1,シート③R2!$C$2:$BZ$79,15,FALSE)</f>
        <v>81</v>
      </c>
      <c r="E18" s="42">
        <v>36668</v>
      </c>
    </row>
    <row r="19" spans="1:5" ht="20.100000000000001" hidden="1" customHeight="1" x14ac:dyDescent="0.4">
      <c r="A19" s="39" t="s">
        <v>102</v>
      </c>
      <c r="B19" s="31">
        <f>VLOOKUP($A$1,シート①H22!$C$2:$BZ$79,16,FALSE)</f>
        <v>127</v>
      </c>
      <c r="C19" s="31">
        <f>VLOOKUP($A$1,シート②H27!$C$2:$BZ$79,16,FALSE)</f>
        <v>100</v>
      </c>
      <c r="D19" s="32">
        <f>VLOOKUP($A$1,シート③R2!$C$2:$BZ$79,16,FALSE)</f>
        <v>77</v>
      </c>
      <c r="E19" s="42">
        <v>36301</v>
      </c>
    </row>
    <row r="20" spans="1:5" ht="20.100000000000001" hidden="1" customHeight="1" x14ac:dyDescent="0.4">
      <c r="A20" s="39" t="s">
        <v>103</v>
      </c>
      <c r="B20" s="31">
        <f>VLOOKUP($A$1,シート①H22!$C$2:$BZ$79,17,FALSE)</f>
        <v>166</v>
      </c>
      <c r="C20" s="31">
        <f>VLOOKUP($A$1,シート②H27!$C$2:$BZ$79,17,FALSE)</f>
        <v>128</v>
      </c>
      <c r="D20" s="32">
        <f>VLOOKUP($A$1,シート③R2!$C$2:$BZ$79,17,FALSE)</f>
        <v>104</v>
      </c>
      <c r="E20" s="42">
        <v>39187</v>
      </c>
    </row>
    <row r="21" spans="1:5" ht="20.100000000000001" hidden="1" customHeight="1" x14ac:dyDescent="0.4">
      <c r="A21" s="35" t="s">
        <v>104</v>
      </c>
      <c r="B21" s="31">
        <f>VLOOKUP($A$1,シート①H22!$C$2:$BZ$79,18,FALSE)</f>
        <v>174</v>
      </c>
      <c r="C21" s="31">
        <f>VLOOKUP($A$1,シート②H27!$C$2:$BZ$79,18,FALSE)</f>
        <v>161</v>
      </c>
      <c r="D21" s="32">
        <f>VLOOKUP($A$1,シート③R2!$C$2:$BZ$79,18,FALSE)</f>
        <v>131</v>
      </c>
      <c r="E21" s="36">
        <v>43920</v>
      </c>
    </row>
    <row r="22" spans="1:5" ht="20.100000000000001" hidden="1" customHeight="1" x14ac:dyDescent="0.4">
      <c r="A22" s="30" t="s">
        <v>105</v>
      </c>
      <c r="B22" s="31">
        <f>VLOOKUP($A$1,シート①H22!$C$2:$BZ$79,19,FALSE)</f>
        <v>156</v>
      </c>
      <c r="C22" s="31">
        <f>VLOOKUP($A$1,シート②H27!$C$2:$BZ$79,19,FALSE)</f>
        <v>175</v>
      </c>
      <c r="D22" s="32">
        <f>VLOOKUP($A$1,シート③R2!$C$2:$BZ$79,19,FALSE)</f>
        <v>155</v>
      </c>
      <c r="E22" s="34">
        <v>42431</v>
      </c>
    </row>
    <row r="23" spans="1:5" ht="20.100000000000001" hidden="1" customHeight="1" x14ac:dyDescent="0.4">
      <c r="A23" s="39" t="s">
        <v>106</v>
      </c>
      <c r="B23" s="31">
        <f>VLOOKUP($A$1,シート①H22!$C$2:$BZ$79,20,FALSE)</f>
        <v>155</v>
      </c>
      <c r="C23" s="31">
        <f>VLOOKUP($A$1,シート②H27!$C$2:$BZ$79,20,FALSE)</f>
        <v>140</v>
      </c>
      <c r="D23" s="32">
        <f>VLOOKUP($A$1,シート③R2!$C$2:$BZ$79,20,FALSE)</f>
        <v>165</v>
      </c>
      <c r="E23" s="42">
        <v>31214</v>
      </c>
    </row>
    <row r="24" spans="1:5" ht="20.100000000000001" hidden="1" customHeight="1" x14ac:dyDescent="0.4">
      <c r="A24" s="39" t="s">
        <v>107</v>
      </c>
      <c r="B24" s="31">
        <f>VLOOKUP($A$1,シート①H22!$C$2:$BZ$79,21,FALSE)</f>
        <v>159</v>
      </c>
      <c r="C24" s="31">
        <f>VLOOKUP($A$1,シート②H27!$C$2:$BZ$79,21,FALSE)</f>
        <v>130</v>
      </c>
      <c r="D24" s="32">
        <f>VLOOKUP($A$1,シート③R2!$C$2:$BZ$79,21,FALSE)</f>
        <v>133</v>
      </c>
      <c r="E24" s="42">
        <v>25829</v>
      </c>
    </row>
    <row r="25" spans="1:5" ht="20.100000000000001" hidden="1" customHeight="1" x14ac:dyDescent="0.4">
      <c r="A25" s="39" t="s">
        <v>108</v>
      </c>
      <c r="B25" s="31">
        <f>VLOOKUP($A$1,シート①H22!$C$2:$BZ$79,22,FALSE)</f>
        <v>120</v>
      </c>
      <c r="C25" s="31">
        <f>VLOOKUP($A$1,シート②H27!$C$2:$BZ$79,22,FALSE)</f>
        <v>133</v>
      </c>
      <c r="D25" s="32">
        <f>VLOOKUP($A$1,シート③R2!$C$2:$BZ$79,22,FALSE)</f>
        <v>100</v>
      </c>
      <c r="E25" s="42">
        <v>22202</v>
      </c>
    </row>
    <row r="26" spans="1:5" ht="20.100000000000001" hidden="1" customHeight="1" x14ac:dyDescent="0.4">
      <c r="A26" s="39" t="s">
        <v>109</v>
      </c>
      <c r="B26" s="31">
        <f>VLOOKUP($A$1,シート①H22!$C$2:$BZ$79,27,FALSE)</f>
        <v>135</v>
      </c>
      <c r="C26" s="31">
        <f>VLOOKUP($A$1,シート②H27!$C$2:$BZ$79,27,FALSE)</f>
        <v>127</v>
      </c>
      <c r="D26" s="32">
        <f>VLOOKUP($A$1,シート③R2!$C$2:$BZ$79,27,FALSE)</f>
        <v>138</v>
      </c>
      <c r="E26" s="42">
        <v>23624</v>
      </c>
    </row>
    <row r="27" spans="1:5" ht="20.100000000000001" customHeight="1" x14ac:dyDescent="0.4">
      <c r="A27" s="85" t="s">
        <v>204</v>
      </c>
      <c r="B27" s="24">
        <f>SUM(B9:B11)</f>
        <v>186</v>
      </c>
      <c r="C27" s="24">
        <f>SUM(C9:C11)</f>
        <v>152</v>
      </c>
      <c r="D27" s="25">
        <f>SUM(D9:D11)</f>
        <v>148</v>
      </c>
      <c r="E27" s="26">
        <f>SUM(シート③R2!H2:J79)</f>
        <v>75680</v>
      </c>
    </row>
    <row r="28" spans="1:5" ht="20.100000000000001" customHeight="1" x14ac:dyDescent="0.4">
      <c r="A28" s="86" t="s">
        <v>205</v>
      </c>
      <c r="B28" s="40">
        <f>SUM(B12:B21)</f>
        <v>1048</v>
      </c>
      <c r="C28" s="40">
        <f>SUM(C12:C21)</f>
        <v>855</v>
      </c>
      <c r="D28" s="41">
        <f>SUM(D12:D21)</f>
        <v>782</v>
      </c>
      <c r="E28" s="42">
        <f>SUM(シート③R2!K2:T79)</f>
        <v>321038</v>
      </c>
    </row>
    <row r="29" spans="1:5" ht="20.100000000000001" customHeight="1" x14ac:dyDescent="0.4">
      <c r="A29" s="86" t="s">
        <v>206</v>
      </c>
      <c r="B29" s="40">
        <f>SUM(B22:B26)</f>
        <v>725</v>
      </c>
      <c r="C29" s="40">
        <f>SUM(C22:C26)</f>
        <v>705</v>
      </c>
      <c r="D29" s="41">
        <f>SUM(D22:D26)</f>
        <v>691</v>
      </c>
      <c r="E29" s="42">
        <f>SUM(シート③R2!U2:AB79)</f>
        <v>158804</v>
      </c>
    </row>
    <row r="30" spans="1:5" ht="20.100000000000001" customHeight="1" x14ac:dyDescent="0.4">
      <c r="A30" s="27" t="s">
        <v>110</v>
      </c>
      <c r="B30" s="43">
        <f>B6-(B27+B28+B29)</f>
        <v>4</v>
      </c>
      <c r="C30" s="28">
        <f>C6-(C27+C28+C29)</f>
        <v>10</v>
      </c>
      <c r="D30" s="28">
        <f>D6-(D27+D28+D29)</f>
        <v>10</v>
      </c>
      <c r="E30" s="29">
        <f>SUM(シート③R2!AD2:AD79)</f>
        <v>37606</v>
      </c>
    </row>
    <row r="31" spans="1:5" ht="20.100000000000001" customHeight="1" x14ac:dyDescent="0.4">
      <c r="A31" s="44" t="s">
        <v>111</v>
      </c>
      <c r="B31" s="45">
        <f>B27/(B6-B30)</f>
        <v>9.4946401225114857E-2</v>
      </c>
      <c r="C31" s="45">
        <f>C27/(C6-C30)</f>
        <v>8.8785046728971959E-2</v>
      </c>
      <c r="D31" s="46">
        <f>D27/(D6-D30)</f>
        <v>9.1301665638494761E-2</v>
      </c>
      <c r="E31" s="48">
        <f>E27/(E6-E30)</f>
        <v>0.13623222842659696</v>
      </c>
    </row>
    <row r="32" spans="1:5" ht="20.100000000000001" customHeight="1" x14ac:dyDescent="0.4">
      <c r="A32" s="49" t="s">
        <v>112</v>
      </c>
      <c r="B32" s="50">
        <f>B28/(B6-B30)</f>
        <v>0.53496681980602345</v>
      </c>
      <c r="C32" s="50">
        <f>C28/(C6-C30)</f>
        <v>0.49941588785046731</v>
      </c>
      <c r="D32" s="51">
        <f>D28/(D6-D30)</f>
        <v>0.48241826033312768</v>
      </c>
      <c r="E32" s="52">
        <f>E28/(E6-E30)</f>
        <v>0.57790330535964374</v>
      </c>
    </row>
    <row r="33" spans="1:6" ht="20.100000000000001" customHeight="1" x14ac:dyDescent="0.4">
      <c r="A33" s="53" t="s">
        <v>113</v>
      </c>
      <c r="B33" s="54">
        <f>B29/(B6-B30)</f>
        <v>0.37008677896886166</v>
      </c>
      <c r="C33" s="54">
        <f>C29/(C6-C30)</f>
        <v>0.41179906542056077</v>
      </c>
      <c r="D33" s="55">
        <f>D29/(D6-D30)</f>
        <v>0.42628007402837753</v>
      </c>
      <c r="E33" s="56">
        <f>E29/(E6-E30)</f>
        <v>0.28586446621375933</v>
      </c>
    </row>
    <row r="34" spans="1:6" ht="15.75" customHeight="1" x14ac:dyDescent="0.35">
      <c r="A34" s="106" t="s">
        <v>218</v>
      </c>
      <c r="B34" s="47"/>
      <c r="C34" s="47"/>
      <c r="D34" s="47"/>
      <c r="E34" s="108" t="s">
        <v>219</v>
      </c>
    </row>
    <row r="35" spans="1:6" ht="14.25" customHeight="1" x14ac:dyDescent="0.35">
      <c r="A35" s="106" t="s">
        <v>223</v>
      </c>
      <c r="B35" s="47"/>
      <c r="C35" s="47"/>
      <c r="D35" s="47"/>
      <c r="E35" s="96"/>
    </row>
    <row r="36" spans="1:6" ht="24.95" customHeight="1" x14ac:dyDescent="0.4">
      <c r="A36" s="105"/>
    </row>
    <row r="37" spans="1:6" ht="20.100000000000001" customHeight="1" x14ac:dyDescent="0.4">
      <c r="A37" s="89" t="s">
        <v>208</v>
      </c>
    </row>
    <row r="38" spans="1:6" ht="20.100000000000001" customHeight="1" x14ac:dyDescent="0.4">
      <c r="A38" s="84"/>
      <c r="B38" s="81" t="s">
        <v>87</v>
      </c>
      <c r="C38" s="82" t="s">
        <v>88</v>
      </c>
      <c r="D38" s="82" t="s">
        <v>120</v>
      </c>
      <c r="E38" s="83" t="s">
        <v>119</v>
      </c>
    </row>
    <row r="39" spans="1:6" ht="20.100000000000001" customHeight="1" x14ac:dyDescent="0.4">
      <c r="A39" s="90" t="s">
        <v>114</v>
      </c>
      <c r="B39" s="20">
        <f>VLOOKUP(A1,シート①H22!C2:BZ79,2,FALSE)</f>
        <v>847</v>
      </c>
      <c r="C39" s="20">
        <f>VLOOKUP(A1,シート②H27!C2:BZ79,2,FALSE)</f>
        <v>789</v>
      </c>
      <c r="D39" s="21">
        <f>VLOOKUP(A1,シート③R2!C2:BZ79,2,FALSE)</f>
        <v>807</v>
      </c>
      <c r="E39" s="22">
        <f>SUM(シート③R2!D2:D79)</f>
        <v>279644</v>
      </c>
    </row>
    <row r="40" spans="1:6" ht="20.100000000000001" customHeight="1" x14ac:dyDescent="0.4">
      <c r="A40" s="98"/>
      <c r="B40" s="99"/>
      <c r="C40" s="99"/>
      <c r="D40" s="99"/>
      <c r="E40" s="100" t="s">
        <v>220</v>
      </c>
    </row>
    <row r="41" spans="1:6" ht="24.95" customHeight="1" x14ac:dyDescent="0.4">
      <c r="E41" s="97"/>
    </row>
    <row r="42" spans="1:6" ht="20.100000000000001" customHeight="1" x14ac:dyDescent="0.4">
      <c r="A42" s="89" t="s">
        <v>209</v>
      </c>
    </row>
    <row r="43" spans="1:6" ht="20.100000000000001" customHeight="1" x14ac:dyDescent="0.4">
      <c r="A43" s="84"/>
      <c r="B43" s="81" t="s">
        <v>87</v>
      </c>
      <c r="C43" s="82" t="s">
        <v>88</v>
      </c>
      <c r="D43" s="82" t="s">
        <v>120</v>
      </c>
      <c r="E43" s="87" t="s">
        <v>207</v>
      </c>
    </row>
    <row r="44" spans="1:6" ht="20.100000000000001" customHeight="1" x14ac:dyDescent="0.4">
      <c r="A44" s="90" t="s">
        <v>216</v>
      </c>
      <c r="B44" s="20">
        <f>VLOOKUP(A1,シート①H22!C2:BZ79,3,FALSE)</f>
        <v>761</v>
      </c>
      <c r="C44" s="20">
        <f>VLOOKUP(A1,シート②H27!C2:BZ79,3,FALSE)</f>
        <v>698</v>
      </c>
      <c r="D44" s="21">
        <f>VLOOKUP(A1,シート③R2!C2:BZ79,3,FALSE)</f>
        <v>625</v>
      </c>
      <c r="E44" s="22">
        <f>SUM(シート③R2!E2:E79)</f>
        <v>147554</v>
      </c>
    </row>
    <row r="45" spans="1:6" ht="20.100000000000001" hidden="1" customHeight="1" x14ac:dyDescent="0.4">
      <c r="A45" s="57" t="s">
        <v>121</v>
      </c>
      <c r="B45" s="77">
        <f>B39</f>
        <v>847</v>
      </c>
      <c r="C45" s="77">
        <f>C39</f>
        <v>789</v>
      </c>
      <c r="D45" s="78">
        <f>D39</f>
        <v>807</v>
      </c>
      <c r="E45" s="22">
        <f>E39</f>
        <v>279644</v>
      </c>
    </row>
    <row r="46" spans="1:6" ht="20.100000000000001" customHeight="1" x14ac:dyDescent="0.4">
      <c r="A46" s="58" t="s">
        <v>115</v>
      </c>
      <c r="B46" s="59">
        <f>IF(B44/B39&lt;1,B44/B39,1)</f>
        <v>0.89846517119244396</v>
      </c>
      <c r="C46" s="59">
        <f>IF(C44/C39&lt;1,C44/C39,1)</f>
        <v>0.88466413181242076</v>
      </c>
      <c r="D46" s="59">
        <f>IF(D44/D39&lt;1,D44/D39,1)</f>
        <v>0.77447335811648077</v>
      </c>
      <c r="E46" s="60">
        <f>E44/E45</f>
        <v>0.52764944000228864</v>
      </c>
      <c r="F46" s="61"/>
    </row>
    <row r="47" spans="1:6" ht="20.100000000000001" customHeight="1" x14ac:dyDescent="0.35">
      <c r="A47" s="107"/>
      <c r="B47" s="47"/>
      <c r="C47" s="47"/>
      <c r="D47" s="47"/>
      <c r="E47" s="97"/>
      <c r="F47" s="61"/>
    </row>
    <row r="48" spans="1:6" x14ac:dyDescent="0.4">
      <c r="A48" s="110"/>
      <c r="B48" s="110"/>
      <c r="C48" s="110"/>
      <c r="D48" s="110"/>
      <c r="E48" s="110"/>
      <c r="F48" s="61"/>
    </row>
    <row r="49" spans="1:5" ht="15" customHeight="1" x14ac:dyDescent="0.4">
      <c r="A49" s="109"/>
    </row>
    <row r="50" spans="1:5" ht="24.95" customHeight="1" x14ac:dyDescent="0.4">
      <c r="A50" s="102"/>
    </row>
    <row r="51" spans="1:5" ht="20.100000000000001" customHeight="1" x14ac:dyDescent="0.4">
      <c r="A51" s="89" t="s">
        <v>211</v>
      </c>
    </row>
    <row r="52" spans="1:5" ht="20.100000000000001" customHeight="1" x14ac:dyDescent="0.4">
      <c r="A52" s="84"/>
      <c r="B52" s="81" t="s">
        <v>87</v>
      </c>
      <c r="C52" s="82" t="s">
        <v>88</v>
      </c>
      <c r="D52" s="82" t="s">
        <v>120</v>
      </c>
      <c r="E52" s="83" t="s">
        <v>119</v>
      </c>
    </row>
    <row r="53" spans="1:5" ht="20.100000000000001" customHeight="1" x14ac:dyDescent="0.4">
      <c r="A53" s="90" t="s">
        <v>210</v>
      </c>
      <c r="B53" s="94">
        <f>VLOOKUP(A1,小学校児童数参照データシート!B1:E79,2,FALSE)</f>
        <v>90</v>
      </c>
      <c r="C53" s="94">
        <f>VLOOKUP(A1,小学校児童数参照データシート!B1:E79,3,FALSE)</f>
        <v>63</v>
      </c>
      <c r="D53" s="95">
        <f>VLOOKUP(A1,小学校児童数参照データシート!B1:E79,4,FALSE)</f>
        <v>70</v>
      </c>
      <c r="E53" s="22">
        <f>小学校児童数参照データシート!E80</f>
        <v>33170</v>
      </c>
    </row>
    <row r="54" spans="1:5" x14ac:dyDescent="0.4">
      <c r="A54" s="62"/>
      <c r="B54" s="47"/>
      <c r="C54" s="47"/>
      <c r="D54" s="47"/>
      <c r="E54" s="97" t="s">
        <v>221</v>
      </c>
    </row>
    <row r="55" spans="1:5" x14ac:dyDescent="0.4">
      <c r="A55" s="63"/>
      <c r="B55" s="64"/>
      <c r="C55" s="64"/>
      <c r="D55" s="64"/>
      <c r="E55" s="64"/>
    </row>
    <row r="56" spans="1:5" x14ac:dyDescent="0.4">
      <c r="A56" s="63"/>
      <c r="B56" s="64"/>
      <c r="C56" s="64"/>
      <c r="D56" s="64"/>
      <c r="E56" s="64"/>
    </row>
    <row r="57" spans="1:5" x14ac:dyDescent="0.4">
      <c r="A57" s="65"/>
      <c r="B57" s="64"/>
      <c r="C57" s="64"/>
      <c r="D57" s="64"/>
      <c r="E57" s="64"/>
    </row>
  </sheetData>
  <sheetProtection password="97D1" sheet="1"/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シート③R2!$C$2:$C$79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9"/>
  <sheetViews>
    <sheetView zoomScaleNormal="100" workbookViewId="0"/>
  </sheetViews>
  <sheetFormatPr defaultRowHeight="18.75" x14ac:dyDescent="0.35"/>
  <cols>
    <col min="1" max="1" width="8.625" style="7" bestFit="1" customWidth="1"/>
    <col min="2" max="2" width="9" style="7"/>
    <col min="3" max="3" width="11.875" style="7" bestFit="1" customWidth="1"/>
    <col min="4" max="28" width="9" style="7"/>
    <col min="29" max="29" width="9" style="64"/>
    <col min="30" max="52" width="9" style="7"/>
    <col min="53" max="53" width="9" style="64"/>
    <col min="54" max="76" width="9" style="7"/>
    <col min="77" max="77" width="9" style="64"/>
    <col min="78" max="16384" width="9" style="7"/>
  </cols>
  <sheetData>
    <row r="1" spans="1:78" x14ac:dyDescent="0.35">
      <c r="A1" s="7" t="s">
        <v>76</v>
      </c>
      <c r="B1" s="7" t="s">
        <v>77</v>
      </c>
      <c r="C1" s="8" t="s">
        <v>78</v>
      </c>
      <c r="D1" s="8" t="s">
        <v>79</v>
      </c>
      <c r="E1" s="8" t="s">
        <v>80</v>
      </c>
      <c r="F1" s="8" t="s">
        <v>81</v>
      </c>
      <c r="G1" s="9" t="s">
        <v>82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0" t="s">
        <v>20</v>
      </c>
      <c r="X1" s="10" t="s">
        <v>21</v>
      </c>
      <c r="Y1" s="10" t="s">
        <v>22</v>
      </c>
      <c r="Z1" s="10" t="s">
        <v>23</v>
      </c>
      <c r="AA1" s="10" t="s">
        <v>24</v>
      </c>
      <c r="AB1" s="10" t="s">
        <v>25</v>
      </c>
      <c r="AC1" s="66" t="s">
        <v>203</v>
      </c>
      <c r="AD1" s="10" t="s">
        <v>26</v>
      </c>
      <c r="AE1" s="10" t="s">
        <v>83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40</v>
      </c>
      <c r="AS1" s="10" t="s">
        <v>41</v>
      </c>
      <c r="AT1" s="10" t="s">
        <v>42</v>
      </c>
      <c r="AU1" s="10" t="s">
        <v>43</v>
      </c>
      <c r="AV1" s="10" t="s">
        <v>44</v>
      </c>
      <c r="AW1" s="10" t="s">
        <v>45</v>
      </c>
      <c r="AX1" s="10" t="s">
        <v>46</v>
      </c>
      <c r="AY1" s="10" t="s">
        <v>47</v>
      </c>
      <c r="AZ1" s="10" t="s">
        <v>48</v>
      </c>
      <c r="BA1" s="66" t="s">
        <v>201</v>
      </c>
      <c r="BB1" s="10" t="s">
        <v>49</v>
      </c>
      <c r="BC1" s="10" t="s">
        <v>84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0" t="s">
        <v>56</v>
      </c>
      <c r="BJ1" s="10" t="s">
        <v>57</v>
      </c>
      <c r="BK1" s="10" t="s">
        <v>58</v>
      </c>
      <c r="BL1" s="10" t="s">
        <v>59</v>
      </c>
      <c r="BM1" s="10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0" t="s">
        <v>68</v>
      </c>
      <c r="BV1" s="10" t="s">
        <v>69</v>
      </c>
      <c r="BW1" s="10" t="s">
        <v>70</v>
      </c>
      <c r="BX1" s="10" t="s">
        <v>71</v>
      </c>
      <c r="BY1" s="66" t="s">
        <v>202</v>
      </c>
      <c r="BZ1" s="10" t="s">
        <v>72</v>
      </c>
    </row>
    <row r="2" spans="1:78" x14ac:dyDescent="0.4">
      <c r="A2" s="7">
        <v>1</v>
      </c>
      <c r="B2" s="7">
        <v>62</v>
      </c>
      <c r="C2" s="7" t="s">
        <v>122</v>
      </c>
      <c r="D2" s="7">
        <v>847</v>
      </c>
      <c r="E2" s="7">
        <v>761</v>
      </c>
      <c r="F2" s="11">
        <f>E2/D2</f>
        <v>0.89846517119244396</v>
      </c>
      <c r="G2" s="12">
        <v>1963</v>
      </c>
      <c r="H2" s="7">
        <v>51</v>
      </c>
      <c r="I2" s="7">
        <v>55</v>
      </c>
      <c r="J2" s="7">
        <v>80</v>
      </c>
      <c r="K2" s="7">
        <v>87</v>
      </c>
      <c r="L2" s="7">
        <v>66</v>
      </c>
      <c r="M2" s="7">
        <v>59</v>
      </c>
      <c r="N2" s="7">
        <v>94</v>
      </c>
      <c r="O2" s="7">
        <v>87</v>
      </c>
      <c r="P2" s="7">
        <v>86</v>
      </c>
      <c r="Q2" s="7">
        <v>102</v>
      </c>
      <c r="R2" s="7">
        <v>127</v>
      </c>
      <c r="S2" s="7">
        <v>166</v>
      </c>
      <c r="T2" s="7">
        <v>174</v>
      </c>
      <c r="U2" s="7">
        <v>156</v>
      </c>
      <c r="V2" s="7">
        <v>155</v>
      </c>
      <c r="W2" s="7">
        <v>159</v>
      </c>
      <c r="X2" s="7">
        <v>120</v>
      </c>
      <c r="Y2" s="7">
        <v>135</v>
      </c>
      <c r="Z2" s="7">
        <v>0</v>
      </c>
      <c r="AA2" s="7">
        <v>0</v>
      </c>
      <c r="AB2" s="7">
        <v>0</v>
      </c>
      <c r="AC2" s="67">
        <f>SUM(Y2:AB2)</f>
        <v>135</v>
      </c>
      <c r="AD2" s="7">
        <v>0</v>
      </c>
      <c r="AE2" s="7">
        <v>901</v>
      </c>
      <c r="AF2" s="7">
        <v>23</v>
      </c>
      <c r="AG2" s="7">
        <v>30</v>
      </c>
      <c r="AH2" s="7">
        <v>35</v>
      </c>
      <c r="AI2" s="7">
        <v>45</v>
      </c>
      <c r="AJ2" s="7">
        <v>26</v>
      </c>
      <c r="AK2" s="7">
        <v>30</v>
      </c>
      <c r="AL2" s="7">
        <v>40</v>
      </c>
      <c r="AM2" s="7">
        <v>44</v>
      </c>
      <c r="AN2" s="7">
        <v>37</v>
      </c>
      <c r="AO2" s="7">
        <v>52</v>
      </c>
      <c r="AP2" s="7">
        <v>67</v>
      </c>
      <c r="AQ2" s="7">
        <v>79</v>
      </c>
      <c r="AR2" s="7">
        <v>94</v>
      </c>
      <c r="AS2" s="7">
        <v>79</v>
      </c>
      <c r="AT2" s="7">
        <v>69</v>
      </c>
      <c r="AU2" s="7">
        <v>65</v>
      </c>
      <c r="AV2" s="7">
        <v>47</v>
      </c>
      <c r="AW2" s="7">
        <v>36</v>
      </c>
      <c r="AX2" s="7">
        <v>0</v>
      </c>
      <c r="AY2" s="7">
        <v>0</v>
      </c>
      <c r="AZ2" s="7">
        <v>0</v>
      </c>
      <c r="BA2" s="67">
        <f>SUM(AW2:AZ2)</f>
        <v>36</v>
      </c>
      <c r="BB2" s="7">
        <v>0</v>
      </c>
      <c r="BC2" s="7">
        <v>1062</v>
      </c>
      <c r="BD2" s="7">
        <v>28</v>
      </c>
      <c r="BE2" s="7">
        <v>25</v>
      </c>
      <c r="BF2" s="7">
        <v>45</v>
      </c>
      <c r="BG2" s="7">
        <v>42</v>
      </c>
      <c r="BH2" s="7">
        <v>40</v>
      </c>
      <c r="BI2" s="7">
        <v>29</v>
      </c>
      <c r="BJ2" s="7">
        <v>54</v>
      </c>
      <c r="BK2" s="7">
        <v>43</v>
      </c>
      <c r="BL2" s="7">
        <v>49</v>
      </c>
      <c r="BM2" s="7">
        <v>50</v>
      </c>
      <c r="BN2" s="7">
        <v>60</v>
      </c>
      <c r="BO2" s="7">
        <v>87</v>
      </c>
      <c r="BP2" s="7">
        <v>80</v>
      </c>
      <c r="BQ2" s="7">
        <v>77</v>
      </c>
      <c r="BR2" s="7">
        <v>86</v>
      </c>
      <c r="BS2" s="7">
        <v>94</v>
      </c>
      <c r="BT2" s="7">
        <v>73</v>
      </c>
      <c r="BU2" s="7">
        <v>99</v>
      </c>
      <c r="BV2" s="7">
        <v>0</v>
      </c>
      <c r="BW2" s="7">
        <v>0</v>
      </c>
      <c r="BX2" s="7">
        <v>0</v>
      </c>
      <c r="BY2" s="67">
        <f>SUM(BU2:BX2)</f>
        <v>99</v>
      </c>
      <c r="BZ2" s="7">
        <v>0</v>
      </c>
    </row>
    <row r="3" spans="1:78" x14ac:dyDescent="0.4">
      <c r="A3" s="7">
        <v>2</v>
      </c>
      <c r="B3" s="7">
        <v>63</v>
      </c>
      <c r="C3" s="7" t="s">
        <v>123</v>
      </c>
      <c r="D3" s="7">
        <v>1359</v>
      </c>
      <c r="E3" s="7">
        <v>996</v>
      </c>
      <c r="F3" s="11">
        <f t="shared" ref="F3:F66" si="0">E3/D3</f>
        <v>0.73289183222958054</v>
      </c>
      <c r="G3" s="12">
        <v>3928</v>
      </c>
      <c r="H3" s="7">
        <v>172</v>
      </c>
      <c r="I3" s="7">
        <v>180</v>
      </c>
      <c r="J3" s="7">
        <v>207</v>
      </c>
      <c r="K3" s="7">
        <v>220</v>
      </c>
      <c r="L3" s="7">
        <v>162</v>
      </c>
      <c r="M3" s="7">
        <v>188</v>
      </c>
      <c r="N3" s="7">
        <v>200</v>
      </c>
      <c r="O3" s="7">
        <v>184</v>
      </c>
      <c r="P3" s="7">
        <v>204</v>
      </c>
      <c r="Q3" s="7">
        <v>192</v>
      </c>
      <c r="R3" s="7">
        <v>227</v>
      </c>
      <c r="S3" s="7">
        <v>343</v>
      </c>
      <c r="T3" s="7">
        <v>309</v>
      </c>
      <c r="U3" s="7">
        <v>210</v>
      </c>
      <c r="V3" s="7">
        <v>212</v>
      </c>
      <c r="W3" s="7">
        <v>217</v>
      </c>
      <c r="X3" s="7">
        <v>196</v>
      </c>
      <c r="Y3" s="7">
        <v>295</v>
      </c>
      <c r="Z3" s="7">
        <v>0</v>
      </c>
      <c r="AA3" s="7">
        <v>0</v>
      </c>
      <c r="AB3" s="7">
        <v>0</v>
      </c>
      <c r="AC3" s="67">
        <f t="shared" ref="AC3:AC66" si="1">SUM(Y3:AB3)</f>
        <v>295</v>
      </c>
      <c r="AD3" s="7">
        <v>0</v>
      </c>
      <c r="AE3" s="7">
        <v>1783</v>
      </c>
      <c r="AF3" s="7">
        <v>87</v>
      </c>
      <c r="AG3" s="7">
        <v>91</v>
      </c>
      <c r="AH3" s="7">
        <v>100</v>
      </c>
      <c r="AI3" s="7">
        <v>96</v>
      </c>
      <c r="AJ3" s="7">
        <v>60</v>
      </c>
      <c r="AK3" s="7">
        <v>101</v>
      </c>
      <c r="AL3" s="7">
        <v>91</v>
      </c>
      <c r="AM3" s="7">
        <v>92</v>
      </c>
      <c r="AN3" s="7">
        <v>94</v>
      </c>
      <c r="AO3" s="7">
        <v>94</v>
      </c>
      <c r="AP3" s="7">
        <v>110</v>
      </c>
      <c r="AQ3" s="7">
        <v>179</v>
      </c>
      <c r="AR3" s="7">
        <v>159</v>
      </c>
      <c r="AS3" s="7">
        <v>96</v>
      </c>
      <c r="AT3" s="7">
        <v>115</v>
      </c>
      <c r="AU3" s="7">
        <v>90</v>
      </c>
      <c r="AV3" s="7">
        <v>57</v>
      </c>
      <c r="AW3" s="7">
        <v>66</v>
      </c>
      <c r="AX3" s="7">
        <v>0</v>
      </c>
      <c r="AY3" s="7">
        <v>0</v>
      </c>
      <c r="AZ3" s="7">
        <v>0</v>
      </c>
      <c r="BA3" s="67">
        <f t="shared" ref="BA3:BA66" si="2">SUM(AW3:AZ3)</f>
        <v>66</v>
      </c>
      <c r="BB3" s="7">
        <v>0</v>
      </c>
      <c r="BC3" s="7">
        <v>2145</v>
      </c>
      <c r="BD3" s="7">
        <v>85</v>
      </c>
      <c r="BE3" s="7">
        <v>89</v>
      </c>
      <c r="BF3" s="7">
        <v>107</v>
      </c>
      <c r="BG3" s="7">
        <v>124</v>
      </c>
      <c r="BH3" s="7">
        <v>102</v>
      </c>
      <c r="BI3" s="7">
        <v>87</v>
      </c>
      <c r="BJ3" s="7">
        <v>109</v>
      </c>
      <c r="BK3" s="7">
        <v>92</v>
      </c>
      <c r="BL3" s="7">
        <v>110</v>
      </c>
      <c r="BM3" s="7">
        <v>98</v>
      </c>
      <c r="BN3" s="7">
        <v>117</v>
      </c>
      <c r="BO3" s="7">
        <v>164</v>
      </c>
      <c r="BP3" s="7">
        <v>150</v>
      </c>
      <c r="BQ3" s="7">
        <v>114</v>
      </c>
      <c r="BR3" s="7">
        <v>97</v>
      </c>
      <c r="BS3" s="7">
        <v>127</v>
      </c>
      <c r="BT3" s="7">
        <v>139</v>
      </c>
      <c r="BU3" s="7">
        <v>229</v>
      </c>
      <c r="BV3" s="7">
        <v>0</v>
      </c>
      <c r="BW3" s="7">
        <v>0</v>
      </c>
      <c r="BX3" s="7">
        <v>0</v>
      </c>
      <c r="BY3" s="67">
        <f t="shared" ref="BY3:BY66" si="3">SUM(BU3:BX3)</f>
        <v>229</v>
      </c>
      <c r="BZ3" s="7">
        <v>0</v>
      </c>
    </row>
    <row r="4" spans="1:78" x14ac:dyDescent="0.4">
      <c r="A4" s="7">
        <v>3</v>
      </c>
      <c r="B4" s="7">
        <v>64</v>
      </c>
      <c r="C4" s="7" t="s">
        <v>124</v>
      </c>
      <c r="D4" s="7">
        <v>666</v>
      </c>
      <c r="E4" s="7">
        <v>403</v>
      </c>
      <c r="F4" s="11">
        <f t="shared" si="0"/>
        <v>0.60510510510510507</v>
      </c>
      <c r="G4" s="12">
        <v>1634</v>
      </c>
      <c r="H4" s="7">
        <v>54</v>
      </c>
      <c r="I4" s="7">
        <v>44</v>
      </c>
      <c r="J4" s="7">
        <v>56</v>
      </c>
      <c r="K4" s="7">
        <v>62</v>
      </c>
      <c r="L4" s="7">
        <v>53</v>
      </c>
      <c r="M4" s="7">
        <v>102</v>
      </c>
      <c r="N4" s="7">
        <v>97</v>
      </c>
      <c r="O4" s="7">
        <v>110</v>
      </c>
      <c r="P4" s="7">
        <v>82</v>
      </c>
      <c r="Q4" s="7">
        <v>68</v>
      </c>
      <c r="R4" s="7">
        <v>127</v>
      </c>
      <c r="S4" s="7">
        <v>172</v>
      </c>
      <c r="T4" s="7">
        <v>140</v>
      </c>
      <c r="U4" s="7">
        <v>129</v>
      </c>
      <c r="V4" s="7">
        <v>110</v>
      </c>
      <c r="W4" s="7">
        <v>85</v>
      </c>
      <c r="X4" s="7">
        <v>76</v>
      </c>
      <c r="Y4" s="7">
        <v>66</v>
      </c>
      <c r="Z4" s="7">
        <v>0</v>
      </c>
      <c r="AA4" s="7">
        <v>0</v>
      </c>
      <c r="AB4" s="7">
        <v>0</v>
      </c>
      <c r="AC4" s="67">
        <f t="shared" si="1"/>
        <v>66</v>
      </c>
      <c r="AD4" s="7">
        <v>0</v>
      </c>
      <c r="AE4" s="7">
        <v>791</v>
      </c>
      <c r="AF4" s="7">
        <v>28</v>
      </c>
      <c r="AG4" s="7">
        <v>19</v>
      </c>
      <c r="AH4" s="7">
        <v>24</v>
      </c>
      <c r="AI4" s="7">
        <v>27</v>
      </c>
      <c r="AJ4" s="7">
        <v>26</v>
      </c>
      <c r="AK4" s="7">
        <v>53</v>
      </c>
      <c r="AL4" s="7">
        <v>51</v>
      </c>
      <c r="AM4" s="7">
        <v>63</v>
      </c>
      <c r="AN4" s="7">
        <v>45</v>
      </c>
      <c r="AO4" s="7">
        <v>30</v>
      </c>
      <c r="AP4" s="7">
        <v>69</v>
      </c>
      <c r="AQ4" s="7">
        <v>89</v>
      </c>
      <c r="AR4" s="7">
        <v>63</v>
      </c>
      <c r="AS4" s="7">
        <v>66</v>
      </c>
      <c r="AT4" s="7">
        <v>56</v>
      </c>
      <c r="AU4" s="7">
        <v>39</v>
      </c>
      <c r="AV4" s="7">
        <v>26</v>
      </c>
      <c r="AW4" s="7">
        <v>16</v>
      </c>
      <c r="AX4" s="7">
        <v>0</v>
      </c>
      <c r="AY4" s="7">
        <v>0</v>
      </c>
      <c r="AZ4" s="7">
        <v>0</v>
      </c>
      <c r="BA4" s="67">
        <f t="shared" si="2"/>
        <v>16</v>
      </c>
      <c r="BB4" s="7">
        <v>0</v>
      </c>
      <c r="BC4" s="7">
        <v>843</v>
      </c>
      <c r="BD4" s="7">
        <v>26</v>
      </c>
      <c r="BE4" s="7">
        <v>25</v>
      </c>
      <c r="BF4" s="7">
        <v>32</v>
      </c>
      <c r="BG4" s="7">
        <v>35</v>
      </c>
      <c r="BH4" s="7">
        <v>27</v>
      </c>
      <c r="BI4" s="7">
        <v>49</v>
      </c>
      <c r="BJ4" s="7">
        <v>46</v>
      </c>
      <c r="BK4" s="7">
        <v>47</v>
      </c>
      <c r="BL4" s="7">
        <v>37</v>
      </c>
      <c r="BM4" s="7">
        <v>38</v>
      </c>
      <c r="BN4" s="7">
        <v>58</v>
      </c>
      <c r="BO4" s="7">
        <v>83</v>
      </c>
      <c r="BP4" s="7">
        <v>77</v>
      </c>
      <c r="BQ4" s="7">
        <v>63</v>
      </c>
      <c r="BR4" s="7">
        <v>54</v>
      </c>
      <c r="BS4" s="7">
        <v>46</v>
      </c>
      <c r="BT4" s="7">
        <v>50</v>
      </c>
      <c r="BU4" s="7">
        <v>50</v>
      </c>
      <c r="BV4" s="7">
        <v>0</v>
      </c>
      <c r="BW4" s="7">
        <v>0</v>
      </c>
      <c r="BX4" s="7">
        <v>0</v>
      </c>
      <c r="BY4" s="67">
        <f t="shared" si="3"/>
        <v>50</v>
      </c>
      <c r="BZ4" s="7">
        <v>0</v>
      </c>
    </row>
    <row r="5" spans="1:78" x14ac:dyDescent="0.4">
      <c r="A5" s="7">
        <v>4</v>
      </c>
      <c r="B5" s="7">
        <v>65</v>
      </c>
      <c r="C5" s="7" t="s">
        <v>125</v>
      </c>
      <c r="D5" s="7">
        <v>216</v>
      </c>
      <c r="E5" s="7">
        <v>164</v>
      </c>
      <c r="F5" s="11">
        <f t="shared" si="0"/>
        <v>0.7592592592592593</v>
      </c>
      <c r="G5" s="12">
        <v>586</v>
      </c>
      <c r="H5" s="7">
        <v>25</v>
      </c>
      <c r="I5" s="7">
        <v>28</v>
      </c>
      <c r="J5" s="7">
        <v>33</v>
      </c>
      <c r="K5" s="7">
        <v>25</v>
      </c>
      <c r="L5" s="7">
        <v>25</v>
      </c>
      <c r="M5" s="7">
        <v>20</v>
      </c>
      <c r="N5" s="7">
        <v>30</v>
      </c>
      <c r="O5" s="7">
        <v>39</v>
      </c>
      <c r="P5" s="7">
        <v>22</v>
      </c>
      <c r="Q5" s="7">
        <v>25</v>
      </c>
      <c r="R5" s="7">
        <v>34</v>
      </c>
      <c r="S5" s="7">
        <v>52</v>
      </c>
      <c r="T5" s="7">
        <v>53</v>
      </c>
      <c r="U5" s="7">
        <v>47</v>
      </c>
      <c r="V5" s="7">
        <v>40</v>
      </c>
      <c r="W5" s="7">
        <v>37</v>
      </c>
      <c r="X5" s="7">
        <v>28</v>
      </c>
      <c r="Y5" s="7">
        <v>23</v>
      </c>
      <c r="Z5" s="7">
        <v>0</v>
      </c>
      <c r="AA5" s="7">
        <v>0</v>
      </c>
      <c r="AB5" s="7">
        <v>0</v>
      </c>
      <c r="AC5" s="67">
        <f t="shared" si="1"/>
        <v>23</v>
      </c>
      <c r="AD5" s="7">
        <v>0</v>
      </c>
      <c r="AE5" s="7">
        <v>282</v>
      </c>
      <c r="AF5" s="7">
        <v>16</v>
      </c>
      <c r="AG5" s="7">
        <v>14</v>
      </c>
      <c r="AH5" s="7">
        <v>14</v>
      </c>
      <c r="AI5" s="7">
        <v>14</v>
      </c>
      <c r="AJ5" s="7">
        <v>10</v>
      </c>
      <c r="AK5" s="7">
        <v>8</v>
      </c>
      <c r="AL5" s="7">
        <v>11</v>
      </c>
      <c r="AM5" s="7">
        <v>18</v>
      </c>
      <c r="AN5" s="7">
        <v>15</v>
      </c>
      <c r="AO5" s="7">
        <v>15</v>
      </c>
      <c r="AP5" s="7">
        <v>15</v>
      </c>
      <c r="AQ5" s="7">
        <v>23</v>
      </c>
      <c r="AR5" s="7">
        <v>26</v>
      </c>
      <c r="AS5" s="7">
        <v>24</v>
      </c>
      <c r="AT5" s="7">
        <v>21</v>
      </c>
      <c r="AU5" s="7">
        <v>17</v>
      </c>
      <c r="AV5" s="7">
        <v>12</v>
      </c>
      <c r="AW5" s="7">
        <v>9</v>
      </c>
      <c r="AX5" s="7">
        <v>0</v>
      </c>
      <c r="AY5" s="7">
        <v>0</v>
      </c>
      <c r="AZ5" s="7">
        <v>0</v>
      </c>
      <c r="BA5" s="67">
        <f t="shared" si="2"/>
        <v>9</v>
      </c>
      <c r="BB5" s="7">
        <v>0</v>
      </c>
      <c r="BC5" s="7">
        <v>304</v>
      </c>
      <c r="BD5" s="7">
        <v>9</v>
      </c>
      <c r="BE5" s="7">
        <v>14</v>
      </c>
      <c r="BF5" s="7">
        <v>19</v>
      </c>
      <c r="BG5" s="7">
        <v>11</v>
      </c>
      <c r="BH5" s="7">
        <v>15</v>
      </c>
      <c r="BI5" s="7">
        <v>12</v>
      </c>
      <c r="BJ5" s="7">
        <v>19</v>
      </c>
      <c r="BK5" s="7">
        <v>21</v>
      </c>
      <c r="BL5" s="7">
        <v>7</v>
      </c>
      <c r="BM5" s="7">
        <v>10</v>
      </c>
      <c r="BN5" s="7">
        <v>19</v>
      </c>
      <c r="BO5" s="7">
        <v>29</v>
      </c>
      <c r="BP5" s="7">
        <v>27</v>
      </c>
      <c r="BQ5" s="7">
        <v>23</v>
      </c>
      <c r="BR5" s="7">
        <v>19</v>
      </c>
      <c r="BS5" s="7">
        <v>20</v>
      </c>
      <c r="BT5" s="7">
        <v>16</v>
      </c>
      <c r="BU5" s="7">
        <v>14</v>
      </c>
      <c r="BV5" s="7">
        <v>0</v>
      </c>
      <c r="BW5" s="7">
        <v>0</v>
      </c>
      <c r="BX5" s="7">
        <v>0</v>
      </c>
      <c r="BY5" s="67">
        <f t="shared" si="3"/>
        <v>14</v>
      </c>
      <c r="BZ5" s="7">
        <v>0</v>
      </c>
    </row>
    <row r="6" spans="1:78" x14ac:dyDescent="0.4">
      <c r="A6" s="7">
        <v>5</v>
      </c>
      <c r="B6" s="7">
        <v>66</v>
      </c>
      <c r="C6" s="7" t="s">
        <v>126</v>
      </c>
      <c r="D6" s="7">
        <v>1161</v>
      </c>
      <c r="E6" s="7">
        <v>806</v>
      </c>
      <c r="F6" s="11">
        <f t="shared" si="0"/>
        <v>0.69422911283376398</v>
      </c>
      <c r="G6" s="12">
        <v>3186</v>
      </c>
      <c r="H6" s="7">
        <v>105</v>
      </c>
      <c r="I6" s="7">
        <v>118</v>
      </c>
      <c r="J6" s="7">
        <v>180</v>
      </c>
      <c r="K6" s="7">
        <v>233</v>
      </c>
      <c r="L6" s="7">
        <v>207</v>
      </c>
      <c r="M6" s="7">
        <v>155</v>
      </c>
      <c r="N6" s="7">
        <v>124</v>
      </c>
      <c r="O6" s="7">
        <v>162</v>
      </c>
      <c r="P6" s="7">
        <v>179</v>
      </c>
      <c r="Q6" s="7">
        <v>263</v>
      </c>
      <c r="R6" s="7">
        <v>338</v>
      </c>
      <c r="S6" s="7">
        <v>374</v>
      </c>
      <c r="T6" s="7">
        <v>234</v>
      </c>
      <c r="U6" s="7">
        <v>161</v>
      </c>
      <c r="V6" s="7">
        <v>146</v>
      </c>
      <c r="W6" s="7">
        <v>82</v>
      </c>
      <c r="X6" s="7">
        <v>65</v>
      </c>
      <c r="Y6" s="7">
        <v>45</v>
      </c>
      <c r="Z6" s="7">
        <v>0</v>
      </c>
      <c r="AA6" s="7">
        <v>0</v>
      </c>
      <c r="AB6" s="7">
        <v>0</v>
      </c>
      <c r="AC6" s="67">
        <f t="shared" si="1"/>
        <v>45</v>
      </c>
      <c r="AD6" s="7">
        <v>0</v>
      </c>
      <c r="AE6" s="7">
        <v>1515</v>
      </c>
      <c r="AF6" s="7">
        <v>51</v>
      </c>
      <c r="AG6" s="7">
        <v>53</v>
      </c>
      <c r="AH6" s="7">
        <v>91</v>
      </c>
      <c r="AI6" s="7">
        <v>106</v>
      </c>
      <c r="AJ6" s="7">
        <v>110</v>
      </c>
      <c r="AK6" s="7">
        <v>74</v>
      </c>
      <c r="AL6" s="7">
        <v>59</v>
      </c>
      <c r="AM6" s="7">
        <v>69</v>
      </c>
      <c r="AN6" s="7">
        <v>81</v>
      </c>
      <c r="AO6" s="7">
        <v>116</v>
      </c>
      <c r="AP6" s="7">
        <v>152</v>
      </c>
      <c r="AQ6" s="7">
        <v>205</v>
      </c>
      <c r="AR6" s="7">
        <v>119</v>
      </c>
      <c r="AS6" s="7">
        <v>81</v>
      </c>
      <c r="AT6" s="7">
        <v>68</v>
      </c>
      <c r="AU6" s="7">
        <v>37</v>
      </c>
      <c r="AV6" s="7">
        <v>22</v>
      </c>
      <c r="AW6" s="7">
        <v>11</v>
      </c>
      <c r="AX6" s="7">
        <v>0</v>
      </c>
      <c r="AY6" s="7">
        <v>0</v>
      </c>
      <c r="AZ6" s="7">
        <v>0</v>
      </c>
      <c r="BA6" s="67">
        <f t="shared" si="2"/>
        <v>11</v>
      </c>
      <c r="BB6" s="7">
        <v>0</v>
      </c>
      <c r="BC6" s="7">
        <v>1671</v>
      </c>
      <c r="BD6" s="7">
        <v>54</v>
      </c>
      <c r="BE6" s="7">
        <v>65</v>
      </c>
      <c r="BF6" s="7">
        <v>89</v>
      </c>
      <c r="BG6" s="7">
        <v>127</v>
      </c>
      <c r="BH6" s="7">
        <v>97</v>
      </c>
      <c r="BI6" s="7">
        <v>81</v>
      </c>
      <c r="BJ6" s="7">
        <v>65</v>
      </c>
      <c r="BK6" s="7">
        <v>93</v>
      </c>
      <c r="BL6" s="7">
        <v>98</v>
      </c>
      <c r="BM6" s="7">
        <v>147</v>
      </c>
      <c r="BN6" s="7">
        <v>186</v>
      </c>
      <c r="BO6" s="7">
        <v>169</v>
      </c>
      <c r="BP6" s="7">
        <v>115</v>
      </c>
      <c r="BQ6" s="7">
        <v>80</v>
      </c>
      <c r="BR6" s="7">
        <v>78</v>
      </c>
      <c r="BS6" s="7">
        <v>45</v>
      </c>
      <c r="BT6" s="7">
        <v>43</v>
      </c>
      <c r="BU6" s="7">
        <v>34</v>
      </c>
      <c r="BV6" s="7">
        <v>0</v>
      </c>
      <c r="BW6" s="7">
        <v>0</v>
      </c>
      <c r="BX6" s="7">
        <v>0</v>
      </c>
      <c r="BY6" s="67">
        <f t="shared" si="3"/>
        <v>34</v>
      </c>
      <c r="BZ6" s="7">
        <v>0</v>
      </c>
    </row>
    <row r="7" spans="1:78" x14ac:dyDescent="0.4">
      <c r="A7" s="7">
        <v>6</v>
      </c>
      <c r="B7" s="7">
        <v>78</v>
      </c>
      <c r="C7" s="7" t="s">
        <v>127</v>
      </c>
      <c r="D7" s="7">
        <v>710</v>
      </c>
      <c r="E7" s="7">
        <v>552</v>
      </c>
      <c r="F7" s="11">
        <f t="shared" si="0"/>
        <v>0.77746478873239433</v>
      </c>
      <c r="G7" s="12">
        <v>1795</v>
      </c>
      <c r="H7" s="7">
        <v>59</v>
      </c>
      <c r="I7" s="7">
        <v>73</v>
      </c>
      <c r="J7" s="7">
        <v>81</v>
      </c>
      <c r="K7" s="7">
        <v>80</v>
      </c>
      <c r="L7" s="7">
        <v>59</v>
      </c>
      <c r="M7" s="7">
        <v>53</v>
      </c>
      <c r="N7" s="7">
        <v>79</v>
      </c>
      <c r="O7" s="7">
        <v>79</v>
      </c>
      <c r="P7" s="7">
        <v>84</v>
      </c>
      <c r="Q7" s="7">
        <v>111</v>
      </c>
      <c r="R7" s="7">
        <v>102</v>
      </c>
      <c r="S7" s="7">
        <v>137</v>
      </c>
      <c r="T7" s="7">
        <v>156</v>
      </c>
      <c r="U7" s="7">
        <v>112</v>
      </c>
      <c r="V7" s="7">
        <v>133</v>
      </c>
      <c r="W7" s="7">
        <v>141</v>
      </c>
      <c r="X7" s="7">
        <v>126</v>
      </c>
      <c r="Y7" s="7">
        <v>128</v>
      </c>
      <c r="Z7" s="7">
        <v>0</v>
      </c>
      <c r="AA7" s="7">
        <v>0</v>
      </c>
      <c r="AB7" s="7">
        <v>0</v>
      </c>
      <c r="AC7" s="67">
        <f t="shared" si="1"/>
        <v>128</v>
      </c>
      <c r="AD7" s="7">
        <v>0</v>
      </c>
      <c r="AE7" s="7">
        <v>809</v>
      </c>
      <c r="AF7" s="7">
        <v>25</v>
      </c>
      <c r="AG7" s="7">
        <v>31</v>
      </c>
      <c r="AH7" s="7">
        <v>36</v>
      </c>
      <c r="AI7" s="7">
        <v>44</v>
      </c>
      <c r="AJ7" s="7">
        <v>27</v>
      </c>
      <c r="AK7" s="7">
        <v>24</v>
      </c>
      <c r="AL7" s="7">
        <v>39</v>
      </c>
      <c r="AM7" s="7">
        <v>35</v>
      </c>
      <c r="AN7" s="7">
        <v>45</v>
      </c>
      <c r="AO7" s="7">
        <v>52</v>
      </c>
      <c r="AP7" s="7">
        <v>50</v>
      </c>
      <c r="AQ7" s="7">
        <v>71</v>
      </c>
      <c r="AR7" s="7">
        <v>80</v>
      </c>
      <c r="AS7" s="7">
        <v>54</v>
      </c>
      <c r="AT7" s="7">
        <v>55</v>
      </c>
      <c r="AU7" s="7">
        <v>63</v>
      </c>
      <c r="AV7" s="7">
        <v>40</v>
      </c>
      <c r="AW7" s="7">
        <v>37</v>
      </c>
      <c r="AX7" s="7">
        <v>0</v>
      </c>
      <c r="AY7" s="7">
        <v>0</v>
      </c>
      <c r="AZ7" s="7">
        <v>0</v>
      </c>
      <c r="BA7" s="67">
        <f t="shared" si="2"/>
        <v>37</v>
      </c>
      <c r="BB7" s="7">
        <v>0</v>
      </c>
      <c r="BC7" s="7">
        <v>986</v>
      </c>
      <c r="BD7" s="7">
        <v>34</v>
      </c>
      <c r="BE7" s="7">
        <v>42</v>
      </c>
      <c r="BF7" s="7">
        <v>45</v>
      </c>
      <c r="BG7" s="7">
        <v>36</v>
      </c>
      <c r="BH7" s="7">
        <v>32</v>
      </c>
      <c r="BI7" s="7">
        <v>29</v>
      </c>
      <c r="BJ7" s="7">
        <v>40</v>
      </c>
      <c r="BK7" s="7">
        <v>44</v>
      </c>
      <c r="BL7" s="7">
        <v>39</v>
      </c>
      <c r="BM7" s="7">
        <v>59</v>
      </c>
      <c r="BN7" s="7">
        <v>52</v>
      </c>
      <c r="BO7" s="7">
        <v>66</v>
      </c>
      <c r="BP7" s="7">
        <v>76</v>
      </c>
      <c r="BQ7" s="7">
        <v>58</v>
      </c>
      <c r="BR7" s="7">
        <v>78</v>
      </c>
      <c r="BS7" s="7">
        <v>78</v>
      </c>
      <c r="BT7" s="7">
        <v>86</v>
      </c>
      <c r="BU7" s="7">
        <v>91</v>
      </c>
      <c r="BV7" s="7">
        <v>0</v>
      </c>
      <c r="BW7" s="7">
        <v>0</v>
      </c>
      <c r="BX7" s="7">
        <v>0</v>
      </c>
      <c r="BY7" s="67">
        <f t="shared" si="3"/>
        <v>91</v>
      </c>
      <c r="BZ7" s="7">
        <v>0</v>
      </c>
    </row>
    <row r="8" spans="1:78" x14ac:dyDescent="0.4">
      <c r="A8" s="7">
        <v>7</v>
      </c>
      <c r="B8" s="7">
        <v>79</v>
      </c>
      <c r="C8" s="7" t="s">
        <v>128</v>
      </c>
      <c r="D8" s="7">
        <v>424</v>
      </c>
      <c r="E8" s="7">
        <v>385</v>
      </c>
      <c r="F8" s="11">
        <f t="shared" si="0"/>
        <v>0.90801886792452835</v>
      </c>
      <c r="G8" s="12">
        <v>1011</v>
      </c>
      <c r="H8" s="7">
        <v>15</v>
      </c>
      <c r="I8" s="7">
        <v>33</v>
      </c>
      <c r="J8" s="7">
        <v>33</v>
      </c>
      <c r="K8" s="7">
        <v>38</v>
      </c>
      <c r="L8" s="7">
        <v>33</v>
      </c>
      <c r="M8" s="7">
        <v>30</v>
      </c>
      <c r="N8" s="7">
        <v>39</v>
      </c>
      <c r="O8" s="7">
        <v>38</v>
      </c>
      <c r="P8" s="7">
        <v>33</v>
      </c>
      <c r="Q8" s="7">
        <v>41</v>
      </c>
      <c r="R8" s="7">
        <v>65</v>
      </c>
      <c r="S8" s="7">
        <v>104</v>
      </c>
      <c r="T8" s="7">
        <v>137</v>
      </c>
      <c r="U8" s="7">
        <v>74</v>
      </c>
      <c r="V8" s="7">
        <v>86</v>
      </c>
      <c r="W8" s="7">
        <v>94</v>
      </c>
      <c r="X8" s="7">
        <v>72</v>
      </c>
      <c r="Y8" s="7">
        <v>46</v>
      </c>
      <c r="Z8" s="7">
        <v>0</v>
      </c>
      <c r="AA8" s="7">
        <v>0</v>
      </c>
      <c r="AB8" s="7">
        <v>0</v>
      </c>
      <c r="AC8" s="67">
        <f t="shared" si="1"/>
        <v>46</v>
      </c>
      <c r="AD8" s="7">
        <v>0</v>
      </c>
      <c r="AE8" s="7">
        <v>479</v>
      </c>
      <c r="AF8" s="7">
        <v>9</v>
      </c>
      <c r="AG8" s="7">
        <v>17</v>
      </c>
      <c r="AH8" s="7">
        <v>17</v>
      </c>
      <c r="AI8" s="7">
        <v>19</v>
      </c>
      <c r="AJ8" s="7">
        <v>20</v>
      </c>
      <c r="AK8" s="7">
        <v>13</v>
      </c>
      <c r="AL8" s="7">
        <v>15</v>
      </c>
      <c r="AM8" s="7">
        <v>21</v>
      </c>
      <c r="AN8" s="7">
        <v>15</v>
      </c>
      <c r="AO8" s="7">
        <v>23</v>
      </c>
      <c r="AP8" s="7">
        <v>31</v>
      </c>
      <c r="AQ8" s="7">
        <v>60</v>
      </c>
      <c r="AR8" s="7">
        <v>68</v>
      </c>
      <c r="AS8" s="7">
        <v>39</v>
      </c>
      <c r="AT8" s="7">
        <v>36</v>
      </c>
      <c r="AU8" s="7">
        <v>39</v>
      </c>
      <c r="AV8" s="7">
        <v>24</v>
      </c>
      <c r="AW8" s="7">
        <v>13</v>
      </c>
      <c r="AX8" s="7">
        <v>0</v>
      </c>
      <c r="AY8" s="7">
        <v>0</v>
      </c>
      <c r="AZ8" s="7">
        <v>0</v>
      </c>
      <c r="BA8" s="67">
        <f t="shared" si="2"/>
        <v>13</v>
      </c>
      <c r="BB8" s="7">
        <v>0</v>
      </c>
      <c r="BC8" s="7">
        <v>532</v>
      </c>
      <c r="BD8" s="7">
        <v>6</v>
      </c>
      <c r="BE8" s="7">
        <v>16</v>
      </c>
      <c r="BF8" s="7">
        <v>16</v>
      </c>
      <c r="BG8" s="7">
        <v>19</v>
      </c>
      <c r="BH8" s="7">
        <v>13</v>
      </c>
      <c r="BI8" s="7">
        <v>17</v>
      </c>
      <c r="BJ8" s="7">
        <v>24</v>
      </c>
      <c r="BK8" s="7">
        <v>17</v>
      </c>
      <c r="BL8" s="7">
        <v>18</v>
      </c>
      <c r="BM8" s="7">
        <v>18</v>
      </c>
      <c r="BN8" s="7">
        <v>34</v>
      </c>
      <c r="BO8" s="7">
        <v>44</v>
      </c>
      <c r="BP8" s="7">
        <v>69</v>
      </c>
      <c r="BQ8" s="7">
        <v>35</v>
      </c>
      <c r="BR8" s="7">
        <v>50</v>
      </c>
      <c r="BS8" s="7">
        <v>55</v>
      </c>
      <c r="BT8" s="7">
        <v>48</v>
      </c>
      <c r="BU8" s="7">
        <v>33</v>
      </c>
      <c r="BV8" s="7">
        <v>0</v>
      </c>
      <c r="BW8" s="7">
        <v>0</v>
      </c>
      <c r="BX8" s="7">
        <v>0</v>
      </c>
      <c r="BY8" s="67">
        <f t="shared" si="3"/>
        <v>33</v>
      </c>
      <c r="BZ8" s="7">
        <v>0</v>
      </c>
    </row>
    <row r="9" spans="1:78" x14ac:dyDescent="0.4">
      <c r="A9" s="7">
        <v>8</v>
      </c>
      <c r="B9" s="7">
        <v>77</v>
      </c>
      <c r="C9" s="7" t="s">
        <v>129</v>
      </c>
      <c r="D9" s="7">
        <v>1953</v>
      </c>
      <c r="E9" s="7">
        <v>1632</v>
      </c>
      <c r="F9" s="11">
        <f t="shared" si="0"/>
        <v>0.83563748079877109</v>
      </c>
      <c r="G9" s="12">
        <v>5092</v>
      </c>
      <c r="H9" s="7">
        <v>176</v>
      </c>
      <c r="I9" s="7">
        <v>229</v>
      </c>
      <c r="J9" s="7">
        <v>291</v>
      </c>
      <c r="K9" s="7">
        <v>297</v>
      </c>
      <c r="L9" s="7">
        <v>207</v>
      </c>
      <c r="M9" s="7">
        <v>210</v>
      </c>
      <c r="N9" s="7">
        <v>260</v>
      </c>
      <c r="O9" s="7">
        <v>297</v>
      </c>
      <c r="P9" s="7">
        <v>294</v>
      </c>
      <c r="Q9" s="7">
        <v>301</v>
      </c>
      <c r="R9" s="7">
        <v>345</v>
      </c>
      <c r="S9" s="7">
        <v>457</v>
      </c>
      <c r="T9" s="7">
        <v>429</v>
      </c>
      <c r="U9" s="7">
        <v>317</v>
      </c>
      <c r="V9" s="7">
        <v>275</v>
      </c>
      <c r="W9" s="7">
        <v>286</v>
      </c>
      <c r="X9" s="7">
        <v>218</v>
      </c>
      <c r="Y9" s="7">
        <v>203</v>
      </c>
      <c r="Z9" s="7">
        <v>0</v>
      </c>
      <c r="AA9" s="7">
        <v>0</v>
      </c>
      <c r="AB9" s="7">
        <v>0</v>
      </c>
      <c r="AC9" s="67">
        <f t="shared" si="1"/>
        <v>203</v>
      </c>
      <c r="AD9" s="7">
        <v>0</v>
      </c>
      <c r="AE9" s="7">
        <v>2433</v>
      </c>
      <c r="AF9" s="7">
        <v>101</v>
      </c>
      <c r="AG9" s="7">
        <v>132</v>
      </c>
      <c r="AH9" s="7">
        <v>143</v>
      </c>
      <c r="AI9" s="7">
        <v>150</v>
      </c>
      <c r="AJ9" s="7">
        <v>92</v>
      </c>
      <c r="AK9" s="7">
        <v>91</v>
      </c>
      <c r="AL9" s="7">
        <v>126</v>
      </c>
      <c r="AM9" s="7">
        <v>145</v>
      </c>
      <c r="AN9" s="7">
        <v>149</v>
      </c>
      <c r="AO9" s="7">
        <v>136</v>
      </c>
      <c r="AP9" s="7">
        <v>182</v>
      </c>
      <c r="AQ9" s="7">
        <v>226</v>
      </c>
      <c r="AR9" s="7">
        <v>213</v>
      </c>
      <c r="AS9" s="7">
        <v>174</v>
      </c>
      <c r="AT9" s="7">
        <v>115</v>
      </c>
      <c r="AU9" s="7">
        <v>120</v>
      </c>
      <c r="AV9" s="7">
        <v>75</v>
      </c>
      <c r="AW9" s="7">
        <v>63</v>
      </c>
      <c r="AX9" s="7">
        <v>0</v>
      </c>
      <c r="AY9" s="7">
        <v>0</v>
      </c>
      <c r="AZ9" s="7">
        <v>0</v>
      </c>
      <c r="BA9" s="67">
        <f t="shared" si="2"/>
        <v>63</v>
      </c>
      <c r="BB9" s="7">
        <v>0</v>
      </c>
      <c r="BC9" s="7">
        <v>2659</v>
      </c>
      <c r="BD9" s="7">
        <v>75</v>
      </c>
      <c r="BE9" s="7">
        <v>97</v>
      </c>
      <c r="BF9" s="7">
        <v>148</v>
      </c>
      <c r="BG9" s="7">
        <v>147</v>
      </c>
      <c r="BH9" s="7">
        <v>115</v>
      </c>
      <c r="BI9" s="7">
        <v>119</v>
      </c>
      <c r="BJ9" s="7">
        <v>134</v>
      </c>
      <c r="BK9" s="7">
        <v>152</v>
      </c>
      <c r="BL9" s="7">
        <v>145</v>
      </c>
      <c r="BM9" s="7">
        <v>165</v>
      </c>
      <c r="BN9" s="7">
        <v>163</v>
      </c>
      <c r="BO9" s="7">
        <v>231</v>
      </c>
      <c r="BP9" s="7">
        <v>216</v>
      </c>
      <c r="BQ9" s="7">
        <v>143</v>
      </c>
      <c r="BR9" s="7">
        <v>160</v>
      </c>
      <c r="BS9" s="7">
        <v>166</v>
      </c>
      <c r="BT9" s="7">
        <v>143</v>
      </c>
      <c r="BU9" s="7">
        <v>140</v>
      </c>
      <c r="BV9" s="7">
        <v>0</v>
      </c>
      <c r="BW9" s="7">
        <v>0</v>
      </c>
      <c r="BX9" s="7">
        <v>0</v>
      </c>
      <c r="BY9" s="67">
        <f t="shared" si="3"/>
        <v>140</v>
      </c>
      <c r="BZ9" s="7">
        <v>0</v>
      </c>
    </row>
    <row r="10" spans="1:78" x14ac:dyDescent="0.4">
      <c r="A10" s="7">
        <v>9</v>
      </c>
      <c r="B10" s="7">
        <v>53</v>
      </c>
      <c r="C10" s="7" t="s">
        <v>130</v>
      </c>
      <c r="D10" s="7">
        <v>4004</v>
      </c>
      <c r="E10" s="7">
        <v>2634</v>
      </c>
      <c r="F10" s="11">
        <f t="shared" si="0"/>
        <v>0.65784215784215783</v>
      </c>
      <c r="G10" s="12">
        <v>10525</v>
      </c>
      <c r="H10" s="7">
        <v>420</v>
      </c>
      <c r="I10" s="7">
        <v>437</v>
      </c>
      <c r="J10" s="7">
        <v>453</v>
      </c>
      <c r="K10" s="7">
        <v>431</v>
      </c>
      <c r="L10" s="7">
        <v>435</v>
      </c>
      <c r="M10" s="7">
        <v>513</v>
      </c>
      <c r="N10" s="7">
        <v>624</v>
      </c>
      <c r="O10" s="7">
        <v>642</v>
      </c>
      <c r="P10" s="7">
        <v>529</v>
      </c>
      <c r="Q10" s="7">
        <v>537</v>
      </c>
      <c r="R10" s="7">
        <v>574</v>
      </c>
      <c r="S10" s="7">
        <v>869</v>
      </c>
      <c r="T10" s="7">
        <v>976</v>
      </c>
      <c r="U10" s="7">
        <v>826</v>
      </c>
      <c r="V10" s="7">
        <v>701</v>
      </c>
      <c r="W10" s="7">
        <v>607</v>
      </c>
      <c r="X10" s="7">
        <v>437</v>
      </c>
      <c r="Y10" s="7">
        <v>498</v>
      </c>
      <c r="Z10" s="7">
        <v>0</v>
      </c>
      <c r="AA10" s="7">
        <v>0</v>
      </c>
      <c r="AB10" s="7">
        <v>0</v>
      </c>
      <c r="AC10" s="67">
        <f t="shared" si="1"/>
        <v>498</v>
      </c>
      <c r="AD10" s="7">
        <v>0</v>
      </c>
      <c r="AE10" s="7">
        <v>4886</v>
      </c>
      <c r="AF10" s="7">
        <v>217</v>
      </c>
      <c r="AG10" s="7">
        <v>225</v>
      </c>
      <c r="AH10" s="7">
        <v>223</v>
      </c>
      <c r="AI10" s="7">
        <v>216</v>
      </c>
      <c r="AJ10" s="7">
        <v>193</v>
      </c>
      <c r="AK10" s="7">
        <v>245</v>
      </c>
      <c r="AL10" s="7">
        <v>317</v>
      </c>
      <c r="AM10" s="7">
        <v>299</v>
      </c>
      <c r="AN10" s="7">
        <v>253</v>
      </c>
      <c r="AO10" s="7">
        <v>254</v>
      </c>
      <c r="AP10" s="7">
        <v>265</v>
      </c>
      <c r="AQ10" s="7">
        <v>400</v>
      </c>
      <c r="AR10" s="7">
        <v>470</v>
      </c>
      <c r="AS10" s="7">
        <v>422</v>
      </c>
      <c r="AT10" s="7">
        <v>316</v>
      </c>
      <c r="AU10" s="7">
        <v>284</v>
      </c>
      <c r="AV10" s="7">
        <v>159</v>
      </c>
      <c r="AW10" s="7">
        <v>118</v>
      </c>
      <c r="AX10" s="7">
        <v>0</v>
      </c>
      <c r="AY10" s="7">
        <v>0</v>
      </c>
      <c r="AZ10" s="7">
        <v>0</v>
      </c>
      <c r="BA10" s="67">
        <f t="shared" si="2"/>
        <v>118</v>
      </c>
      <c r="BB10" s="7">
        <v>0</v>
      </c>
      <c r="BC10" s="7">
        <v>5639</v>
      </c>
      <c r="BD10" s="7">
        <v>203</v>
      </c>
      <c r="BE10" s="7">
        <v>212</v>
      </c>
      <c r="BF10" s="7">
        <v>230</v>
      </c>
      <c r="BG10" s="7">
        <v>215</v>
      </c>
      <c r="BH10" s="7">
        <v>242</v>
      </c>
      <c r="BI10" s="7">
        <v>268</v>
      </c>
      <c r="BJ10" s="7">
        <v>307</v>
      </c>
      <c r="BK10" s="7">
        <v>343</v>
      </c>
      <c r="BL10" s="7">
        <v>276</v>
      </c>
      <c r="BM10" s="7">
        <v>283</v>
      </c>
      <c r="BN10" s="7">
        <v>309</v>
      </c>
      <c r="BO10" s="7">
        <v>469</v>
      </c>
      <c r="BP10" s="7">
        <v>506</v>
      </c>
      <c r="BQ10" s="7">
        <v>404</v>
      </c>
      <c r="BR10" s="7">
        <v>385</v>
      </c>
      <c r="BS10" s="7">
        <v>323</v>
      </c>
      <c r="BT10" s="7">
        <v>278</v>
      </c>
      <c r="BU10" s="7">
        <v>380</v>
      </c>
      <c r="BV10" s="7">
        <v>0</v>
      </c>
      <c r="BW10" s="7">
        <v>0</v>
      </c>
      <c r="BX10" s="7">
        <v>0</v>
      </c>
      <c r="BY10" s="67">
        <f t="shared" si="3"/>
        <v>380</v>
      </c>
      <c r="BZ10" s="7">
        <v>0</v>
      </c>
    </row>
    <row r="11" spans="1:78" x14ac:dyDescent="0.4">
      <c r="A11" s="7">
        <v>10</v>
      </c>
      <c r="B11" s="7">
        <v>54</v>
      </c>
      <c r="C11" s="7" t="s">
        <v>131</v>
      </c>
      <c r="D11" s="7">
        <v>5515</v>
      </c>
      <c r="E11" s="7">
        <v>2003</v>
      </c>
      <c r="F11" s="11">
        <f t="shared" si="0"/>
        <v>0.36319129646418857</v>
      </c>
      <c r="G11" s="12">
        <v>14448</v>
      </c>
      <c r="H11" s="7">
        <v>865</v>
      </c>
      <c r="I11" s="7">
        <v>818</v>
      </c>
      <c r="J11" s="7">
        <v>769</v>
      </c>
      <c r="K11" s="7">
        <v>814</v>
      </c>
      <c r="L11" s="7">
        <v>579</v>
      </c>
      <c r="M11" s="7">
        <v>791</v>
      </c>
      <c r="N11" s="7">
        <v>977</v>
      </c>
      <c r="O11" s="7">
        <v>1121</v>
      </c>
      <c r="P11" s="7">
        <v>921</v>
      </c>
      <c r="Q11" s="7">
        <v>929</v>
      </c>
      <c r="R11" s="7">
        <v>894</v>
      </c>
      <c r="S11" s="7">
        <v>1030</v>
      </c>
      <c r="T11" s="7">
        <v>1104</v>
      </c>
      <c r="U11" s="7">
        <v>838</v>
      </c>
      <c r="V11" s="7">
        <v>674</v>
      </c>
      <c r="W11" s="7">
        <v>576</v>
      </c>
      <c r="X11" s="7">
        <v>399</v>
      </c>
      <c r="Y11" s="7">
        <v>330</v>
      </c>
      <c r="Z11" s="7">
        <v>0</v>
      </c>
      <c r="AA11" s="7">
        <v>0</v>
      </c>
      <c r="AB11" s="7">
        <v>0</v>
      </c>
      <c r="AC11" s="67">
        <f t="shared" si="1"/>
        <v>330</v>
      </c>
      <c r="AD11" s="7">
        <v>0</v>
      </c>
      <c r="AE11" s="7">
        <v>6760</v>
      </c>
      <c r="AF11" s="7">
        <v>441</v>
      </c>
      <c r="AG11" s="7">
        <v>439</v>
      </c>
      <c r="AH11" s="7">
        <v>393</v>
      </c>
      <c r="AI11" s="7">
        <v>382</v>
      </c>
      <c r="AJ11" s="7">
        <v>247</v>
      </c>
      <c r="AK11" s="7">
        <v>347</v>
      </c>
      <c r="AL11" s="7">
        <v>456</v>
      </c>
      <c r="AM11" s="7">
        <v>539</v>
      </c>
      <c r="AN11" s="7">
        <v>429</v>
      </c>
      <c r="AO11" s="7">
        <v>413</v>
      </c>
      <c r="AP11" s="7">
        <v>413</v>
      </c>
      <c r="AQ11" s="7">
        <v>485</v>
      </c>
      <c r="AR11" s="7">
        <v>542</v>
      </c>
      <c r="AS11" s="7">
        <v>394</v>
      </c>
      <c r="AT11" s="7">
        <v>305</v>
      </c>
      <c r="AU11" s="7">
        <v>275</v>
      </c>
      <c r="AV11" s="7">
        <v>142</v>
      </c>
      <c r="AW11" s="7">
        <v>109</v>
      </c>
      <c r="AX11" s="7">
        <v>0</v>
      </c>
      <c r="AY11" s="7">
        <v>0</v>
      </c>
      <c r="AZ11" s="7">
        <v>0</v>
      </c>
      <c r="BA11" s="67">
        <f t="shared" si="2"/>
        <v>109</v>
      </c>
      <c r="BB11" s="7">
        <v>0</v>
      </c>
      <c r="BC11" s="7">
        <v>7688</v>
      </c>
      <c r="BD11" s="7">
        <v>424</v>
      </c>
      <c r="BE11" s="7">
        <v>379</v>
      </c>
      <c r="BF11" s="7">
        <v>376</v>
      </c>
      <c r="BG11" s="7">
        <v>432</v>
      </c>
      <c r="BH11" s="7">
        <v>332</v>
      </c>
      <c r="BI11" s="7">
        <v>444</v>
      </c>
      <c r="BJ11" s="7">
        <v>521</v>
      </c>
      <c r="BK11" s="7">
        <v>582</v>
      </c>
      <c r="BL11" s="7">
        <v>492</v>
      </c>
      <c r="BM11" s="7">
        <v>516</v>
      </c>
      <c r="BN11" s="7">
        <v>481</v>
      </c>
      <c r="BO11" s="7">
        <v>545</v>
      </c>
      <c r="BP11" s="7">
        <v>562</v>
      </c>
      <c r="BQ11" s="7">
        <v>444</v>
      </c>
      <c r="BR11" s="7">
        <v>369</v>
      </c>
      <c r="BS11" s="7">
        <v>301</v>
      </c>
      <c r="BT11" s="7">
        <v>257</v>
      </c>
      <c r="BU11" s="7">
        <v>221</v>
      </c>
      <c r="BV11" s="7">
        <v>0</v>
      </c>
      <c r="BW11" s="7">
        <v>0</v>
      </c>
      <c r="BX11" s="7">
        <v>0</v>
      </c>
      <c r="BY11" s="67">
        <f t="shared" si="3"/>
        <v>221</v>
      </c>
      <c r="BZ11" s="7">
        <v>0</v>
      </c>
    </row>
    <row r="12" spans="1:78" x14ac:dyDescent="0.4">
      <c r="A12" s="7">
        <v>11</v>
      </c>
      <c r="B12" s="7">
        <v>55</v>
      </c>
      <c r="C12" s="7" t="s">
        <v>132</v>
      </c>
      <c r="D12" s="7">
        <v>4625</v>
      </c>
      <c r="E12" s="7">
        <v>2425</v>
      </c>
      <c r="F12" s="11">
        <f t="shared" si="0"/>
        <v>0.5243243243243243</v>
      </c>
      <c r="G12" s="12">
        <v>12965</v>
      </c>
      <c r="H12" s="7">
        <v>671</v>
      </c>
      <c r="I12" s="7">
        <v>698</v>
      </c>
      <c r="J12" s="7">
        <v>688</v>
      </c>
      <c r="K12" s="7">
        <v>630</v>
      </c>
      <c r="L12" s="7">
        <v>492</v>
      </c>
      <c r="M12" s="7">
        <v>646</v>
      </c>
      <c r="N12" s="7">
        <v>812</v>
      </c>
      <c r="O12" s="7">
        <v>945</v>
      </c>
      <c r="P12" s="7">
        <v>806</v>
      </c>
      <c r="Q12" s="7">
        <v>751</v>
      </c>
      <c r="R12" s="7">
        <v>821</v>
      </c>
      <c r="S12" s="7">
        <v>959</v>
      </c>
      <c r="T12" s="7">
        <v>1069</v>
      </c>
      <c r="U12" s="7">
        <v>821</v>
      </c>
      <c r="V12" s="7">
        <v>662</v>
      </c>
      <c r="W12" s="7">
        <v>589</v>
      </c>
      <c r="X12" s="7">
        <v>432</v>
      </c>
      <c r="Y12" s="7">
        <v>454</v>
      </c>
      <c r="Z12" s="7">
        <v>0</v>
      </c>
      <c r="AA12" s="7">
        <v>0</v>
      </c>
      <c r="AB12" s="7">
        <v>0</v>
      </c>
      <c r="AC12" s="67">
        <f t="shared" si="1"/>
        <v>454</v>
      </c>
      <c r="AD12" s="7">
        <v>0</v>
      </c>
      <c r="AE12" s="7">
        <v>6158</v>
      </c>
      <c r="AF12" s="7">
        <v>348</v>
      </c>
      <c r="AG12" s="7">
        <v>355</v>
      </c>
      <c r="AH12" s="7">
        <v>378</v>
      </c>
      <c r="AI12" s="7">
        <v>333</v>
      </c>
      <c r="AJ12" s="7">
        <v>229</v>
      </c>
      <c r="AK12" s="7">
        <v>298</v>
      </c>
      <c r="AL12" s="7">
        <v>378</v>
      </c>
      <c r="AM12" s="7">
        <v>466</v>
      </c>
      <c r="AN12" s="7">
        <v>390</v>
      </c>
      <c r="AO12" s="7">
        <v>372</v>
      </c>
      <c r="AP12" s="7">
        <v>395</v>
      </c>
      <c r="AQ12" s="7">
        <v>450</v>
      </c>
      <c r="AR12" s="7">
        <v>517</v>
      </c>
      <c r="AS12" s="7">
        <v>426</v>
      </c>
      <c r="AT12" s="7">
        <v>290</v>
      </c>
      <c r="AU12" s="7">
        <v>266</v>
      </c>
      <c r="AV12" s="7">
        <v>163</v>
      </c>
      <c r="AW12" s="7">
        <v>94</v>
      </c>
      <c r="AX12" s="7">
        <v>0</v>
      </c>
      <c r="AY12" s="7">
        <v>0</v>
      </c>
      <c r="AZ12" s="7">
        <v>0</v>
      </c>
      <c r="BA12" s="67">
        <f t="shared" si="2"/>
        <v>94</v>
      </c>
      <c r="BB12" s="7">
        <v>0</v>
      </c>
      <c r="BC12" s="7">
        <v>6807</v>
      </c>
      <c r="BD12" s="7">
        <v>323</v>
      </c>
      <c r="BE12" s="7">
        <v>343</v>
      </c>
      <c r="BF12" s="7">
        <v>310</v>
      </c>
      <c r="BG12" s="7">
        <v>297</v>
      </c>
      <c r="BH12" s="7">
        <v>263</v>
      </c>
      <c r="BI12" s="7">
        <v>348</v>
      </c>
      <c r="BJ12" s="7">
        <v>434</v>
      </c>
      <c r="BK12" s="7">
        <v>479</v>
      </c>
      <c r="BL12" s="7">
        <v>416</v>
      </c>
      <c r="BM12" s="7">
        <v>379</v>
      </c>
      <c r="BN12" s="7">
        <v>426</v>
      </c>
      <c r="BO12" s="7">
        <v>509</v>
      </c>
      <c r="BP12" s="7">
        <v>552</v>
      </c>
      <c r="BQ12" s="7">
        <v>395</v>
      </c>
      <c r="BR12" s="7">
        <v>372</v>
      </c>
      <c r="BS12" s="7">
        <v>323</v>
      </c>
      <c r="BT12" s="7">
        <v>269</v>
      </c>
      <c r="BU12" s="7">
        <v>360</v>
      </c>
      <c r="BV12" s="7">
        <v>0</v>
      </c>
      <c r="BW12" s="7">
        <v>0</v>
      </c>
      <c r="BX12" s="7">
        <v>0</v>
      </c>
      <c r="BY12" s="67">
        <f t="shared" si="3"/>
        <v>360</v>
      </c>
      <c r="BZ12" s="7">
        <v>0</v>
      </c>
    </row>
    <row r="13" spans="1:78" x14ac:dyDescent="0.4">
      <c r="A13" s="7">
        <v>12</v>
      </c>
      <c r="B13" s="7">
        <v>56</v>
      </c>
      <c r="C13" s="7" t="s">
        <v>133</v>
      </c>
      <c r="D13" s="7">
        <v>3498</v>
      </c>
      <c r="E13" s="7">
        <v>2787</v>
      </c>
      <c r="F13" s="11">
        <f t="shared" si="0"/>
        <v>0.79674099485420236</v>
      </c>
      <c r="G13" s="12">
        <v>8398</v>
      </c>
      <c r="H13" s="7">
        <v>352</v>
      </c>
      <c r="I13" s="7">
        <v>420</v>
      </c>
      <c r="J13" s="7">
        <v>405</v>
      </c>
      <c r="K13" s="7">
        <v>364</v>
      </c>
      <c r="L13" s="7">
        <v>315</v>
      </c>
      <c r="M13" s="7">
        <v>368</v>
      </c>
      <c r="N13" s="7">
        <v>517</v>
      </c>
      <c r="O13" s="7">
        <v>522</v>
      </c>
      <c r="P13" s="7">
        <v>497</v>
      </c>
      <c r="Q13" s="7">
        <v>506</v>
      </c>
      <c r="R13" s="7">
        <v>522</v>
      </c>
      <c r="S13" s="7">
        <v>605</v>
      </c>
      <c r="T13" s="7">
        <v>681</v>
      </c>
      <c r="U13" s="7">
        <v>613</v>
      </c>
      <c r="V13" s="7">
        <v>592</v>
      </c>
      <c r="W13" s="7">
        <v>544</v>
      </c>
      <c r="X13" s="7">
        <v>308</v>
      </c>
      <c r="Y13" s="7">
        <v>253</v>
      </c>
      <c r="Z13" s="7">
        <v>0</v>
      </c>
      <c r="AA13" s="7">
        <v>0</v>
      </c>
      <c r="AB13" s="7">
        <v>0</v>
      </c>
      <c r="AC13" s="67">
        <f t="shared" si="1"/>
        <v>253</v>
      </c>
      <c r="AD13" s="7">
        <v>0</v>
      </c>
      <c r="AE13" s="7">
        <v>3873</v>
      </c>
      <c r="AF13" s="7">
        <v>201</v>
      </c>
      <c r="AG13" s="7">
        <v>201</v>
      </c>
      <c r="AH13" s="7">
        <v>218</v>
      </c>
      <c r="AI13" s="7">
        <v>179</v>
      </c>
      <c r="AJ13" s="7">
        <v>135</v>
      </c>
      <c r="AK13" s="7">
        <v>167</v>
      </c>
      <c r="AL13" s="7">
        <v>231</v>
      </c>
      <c r="AM13" s="7">
        <v>251</v>
      </c>
      <c r="AN13" s="7">
        <v>243</v>
      </c>
      <c r="AO13" s="7">
        <v>245</v>
      </c>
      <c r="AP13" s="7">
        <v>233</v>
      </c>
      <c r="AQ13" s="7">
        <v>276</v>
      </c>
      <c r="AR13" s="7">
        <v>324</v>
      </c>
      <c r="AS13" s="7">
        <v>280</v>
      </c>
      <c r="AT13" s="7">
        <v>262</v>
      </c>
      <c r="AU13" s="7">
        <v>248</v>
      </c>
      <c r="AV13" s="7">
        <v>111</v>
      </c>
      <c r="AW13" s="7">
        <v>60</v>
      </c>
      <c r="AX13" s="7">
        <v>0</v>
      </c>
      <c r="AY13" s="7">
        <v>0</v>
      </c>
      <c r="AZ13" s="7">
        <v>0</v>
      </c>
      <c r="BA13" s="67">
        <f t="shared" si="2"/>
        <v>60</v>
      </c>
      <c r="BB13" s="7">
        <v>0</v>
      </c>
      <c r="BC13" s="7">
        <v>4525</v>
      </c>
      <c r="BD13" s="7">
        <v>151</v>
      </c>
      <c r="BE13" s="7">
        <v>219</v>
      </c>
      <c r="BF13" s="7">
        <v>187</v>
      </c>
      <c r="BG13" s="7">
        <v>185</v>
      </c>
      <c r="BH13" s="7">
        <v>180</v>
      </c>
      <c r="BI13" s="7">
        <v>201</v>
      </c>
      <c r="BJ13" s="7">
        <v>286</v>
      </c>
      <c r="BK13" s="7">
        <v>271</v>
      </c>
      <c r="BL13" s="7">
        <v>254</v>
      </c>
      <c r="BM13" s="7">
        <v>261</v>
      </c>
      <c r="BN13" s="7">
        <v>289</v>
      </c>
      <c r="BO13" s="7">
        <v>329</v>
      </c>
      <c r="BP13" s="7">
        <v>357</v>
      </c>
      <c r="BQ13" s="7">
        <v>333</v>
      </c>
      <c r="BR13" s="7">
        <v>330</v>
      </c>
      <c r="BS13" s="7">
        <v>296</v>
      </c>
      <c r="BT13" s="7">
        <v>197</v>
      </c>
      <c r="BU13" s="7">
        <v>193</v>
      </c>
      <c r="BV13" s="7">
        <v>0</v>
      </c>
      <c r="BW13" s="7">
        <v>0</v>
      </c>
      <c r="BX13" s="7">
        <v>0</v>
      </c>
      <c r="BY13" s="67">
        <f t="shared" si="3"/>
        <v>193</v>
      </c>
      <c r="BZ13" s="7">
        <v>0</v>
      </c>
    </row>
    <row r="14" spans="1:78" x14ac:dyDescent="0.4">
      <c r="A14" s="7">
        <v>13</v>
      </c>
      <c r="B14" s="7">
        <v>1</v>
      </c>
      <c r="C14" s="7" t="s">
        <v>134</v>
      </c>
      <c r="D14" s="7">
        <v>3047</v>
      </c>
      <c r="E14" s="7">
        <v>2581</v>
      </c>
      <c r="F14" s="11">
        <f t="shared" si="0"/>
        <v>0.84706268460781098</v>
      </c>
      <c r="G14" s="12">
        <v>7476</v>
      </c>
      <c r="H14" s="7">
        <v>308</v>
      </c>
      <c r="I14" s="7">
        <v>357</v>
      </c>
      <c r="J14" s="7">
        <v>379</v>
      </c>
      <c r="K14" s="7">
        <v>386</v>
      </c>
      <c r="L14" s="7">
        <v>265</v>
      </c>
      <c r="M14" s="7">
        <v>313</v>
      </c>
      <c r="N14" s="7">
        <v>421</v>
      </c>
      <c r="O14" s="7">
        <v>496</v>
      </c>
      <c r="P14" s="7">
        <v>452</v>
      </c>
      <c r="Q14" s="7">
        <v>459</v>
      </c>
      <c r="R14" s="7">
        <v>451</v>
      </c>
      <c r="S14" s="7">
        <v>505</v>
      </c>
      <c r="T14" s="7">
        <v>684</v>
      </c>
      <c r="U14" s="7">
        <v>615</v>
      </c>
      <c r="V14" s="7">
        <v>523</v>
      </c>
      <c r="W14" s="7">
        <v>468</v>
      </c>
      <c r="X14" s="7">
        <v>226</v>
      </c>
      <c r="Y14" s="7">
        <v>161</v>
      </c>
      <c r="Z14" s="7">
        <v>0</v>
      </c>
      <c r="AA14" s="7">
        <v>0</v>
      </c>
      <c r="AB14" s="7">
        <v>0</v>
      </c>
      <c r="AC14" s="67">
        <f t="shared" si="1"/>
        <v>161</v>
      </c>
      <c r="AD14" s="7">
        <v>0</v>
      </c>
      <c r="AE14" s="7">
        <v>3391</v>
      </c>
      <c r="AF14" s="7">
        <v>148</v>
      </c>
      <c r="AG14" s="7">
        <v>182</v>
      </c>
      <c r="AH14" s="7">
        <v>188</v>
      </c>
      <c r="AI14" s="7">
        <v>191</v>
      </c>
      <c r="AJ14" s="7">
        <v>115</v>
      </c>
      <c r="AK14" s="7">
        <v>130</v>
      </c>
      <c r="AL14" s="7">
        <v>198</v>
      </c>
      <c r="AM14" s="7">
        <v>238</v>
      </c>
      <c r="AN14" s="7">
        <v>201</v>
      </c>
      <c r="AO14" s="7">
        <v>203</v>
      </c>
      <c r="AP14" s="7">
        <v>200</v>
      </c>
      <c r="AQ14" s="7">
        <v>221</v>
      </c>
      <c r="AR14" s="7">
        <v>294</v>
      </c>
      <c r="AS14" s="7">
        <v>277</v>
      </c>
      <c r="AT14" s="7">
        <v>240</v>
      </c>
      <c r="AU14" s="7">
        <v>222</v>
      </c>
      <c r="AV14" s="7">
        <v>94</v>
      </c>
      <c r="AW14" s="7">
        <v>44</v>
      </c>
      <c r="AX14" s="7">
        <v>0</v>
      </c>
      <c r="AY14" s="7">
        <v>0</v>
      </c>
      <c r="AZ14" s="7">
        <v>0</v>
      </c>
      <c r="BA14" s="67">
        <f t="shared" si="2"/>
        <v>44</v>
      </c>
      <c r="BB14" s="7">
        <v>0</v>
      </c>
      <c r="BC14" s="7">
        <v>4085</v>
      </c>
      <c r="BD14" s="7">
        <v>160</v>
      </c>
      <c r="BE14" s="7">
        <v>175</v>
      </c>
      <c r="BF14" s="7">
        <v>191</v>
      </c>
      <c r="BG14" s="7">
        <v>195</v>
      </c>
      <c r="BH14" s="7">
        <v>150</v>
      </c>
      <c r="BI14" s="7">
        <v>183</v>
      </c>
      <c r="BJ14" s="7">
        <v>223</v>
      </c>
      <c r="BK14" s="7">
        <v>258</v>
      </c>
      <c r="BL14" s="7">
        <v>251</v>
      </c>
      <c r="BM14" s="7">
        <v>256</v>
      </c>
      <c r="BN14" s="7">
        <v>251</v>
      </c>
      <c r="BO14" s="7">
        <v>284</v>
      </c>
      <c r="BP14" s="7">
        <v>390</v>
      </c>
      <c r="BQ14" s="7">
        <v>338</v>
      </c>
      <c r="BR14" s="7">
        <v>283</v>
      </c>
      <c r="BS14" s="7">
        <v>246</v>
      </c>
      <c r="BT14" s="7">
        <v>132</v>
      </c>
      <c r="BU14" s="7">
        <v>117</v>
      </c>
      <c r="BV14" s="7">
        <v>0</v>
      </c>
      <c r="BW14" s="7">
        <v>0</v>
      </c>
      <c r="BX14" s="7">
        <v>0</v>
      </c>
      <c r="BY14" s="67">
        <f t="shared" si="3"/>
        <v>117</v>
      </c>
      <c r="BZ14" s="7">
        <v>0</v>
      </c>
    </row>
    <row r="15" spans="1:78" x14ac:dyDescent="0.4">
      <c r="A15" s="7">
        <v>14</v>
      </c>
      <c r="B15" s="7">
        <v>2</v>
      </c>
      <c r="C15" s="7" t="s">
        <v>135</v>
      </c>
      <c r="D15" s="7">
        <v>3422</v>
      </c>
      <c r="E15" s="7">
        <v>2750</v>
      </c>
      <c r="F15" s="11">
        <f t="shared" si="0"/>
        <v>0.80362361192285214</v>
      </c>
      <c r="G15" s="12">
        <v>8317</v>
      </c>
      <c r="H15" s="7">
        <v>295</v>
      </c>
      <c r="I15" s="7">
        <v>361</v>
      </c>
      <c r="J15" s="7">
        <v>444</v>
      </c>
      <c r="K15" s="7">
        <v>504</v>
      </c>
      <c r="L15" s="7">
        <v>315</v>
      </c>
      <c r="M15" s="7">
        <v>345</v>
      </c>
      <c r="N15" s="7">
        <v>427</v>
      </c>
      <c r="O15" s="7">
        <v>496</v>
      </c>
      <c r="P15" s="7">
        <v>501</v>
      </c>
      <c r="Q15" s="7">
        <v>469</v>
      </c>
      <c r="R15" s="7">
        <v>521</v>
      </c>
      <c r="S15" s="7">
        <v>651</v>
      </c>
      <c r="T15" s="7">
        <v>686</v>
      </c>
      <c r="U15" s="7">
        <v>606</v>
      </c>
      <c r="V15" s="7">
        <v>514</v>
      </c>
      <c r="W15" s="7">
        <v>507</v>
      </c>
      <c r="X15" s="7">
        <v>374</v>
      </c>
      <c r="Y15" s="7">
        <v>289</v>
      </c>
      <c r="Z15" s="7">
        <v>0</v>
      </c>
      <c r="AA15" s="7">
        <v>0</v>
      </c>
      <c r="AB15" s="7">
        <v>0</v>
      </c>
      <c r="AC15" s="67">
        <f t="shared" si="1"/>
        <v>289</v>
      </c>
      <c r="AD15" s="7">
        <v>0</v>
      </c>
      <c r="AE15" s="7">
        <v>3803</v>
      </c>
      <c r="AF15" s="7">
        <v>153</v>
      </c>
      <c r="AG15" s="7">
        <v>168</v>
      </c>
      <c r="AH15" s="7">
        <v>229</v>
      </c>
      <c r="AI15" s="7">
        <v>318</v>
      </c>
      <c r="AJ15" s="7">
        <v>140</v>
      </c>
      <c r="AK15" s="7">
        <v>161</v>
      </c>
      <c r="AL15" s="7">
        <v>187</v>
      </c>
      <c r="AM15" s="7">
        <v>246</v>
      </c>
      <c r="AN15" s="7">
        <v>222</v>
      </c>
      <c r="AO15" s="7">
        <v>219</v>
      </c>
      <c r="AP15" s="7">
        <v>236</v>
      </c>
      <c r="AQ15" s="7">
        <v>288</v>
      </c>
      <c r="AR15" s="7">
        <v>298</v>
      </c>
      <c r="AS15" s="7">
        <v>285</v>
      </c>
      <c r="AT15" s="7">
        <v>226</v>
      </c>
      <c r="AU15" s="7">
        <v>198</v>
      </c>
      <c r="AV15" s="7">
        <v>152</v>
      </c>
      <c r="AW15" s="7">
        <v>71</v>
      </c>
      <c r="AX15" s="7">
        <v>0</v>
      </c>
      <c r="AY15" s="7">
        <v>0</v>
      </c>
      <c r="AZ15" s="7">
        <v>0</v>
      </c>
      <c r="BA15" s="67">
        <f t="shared" si="2"/>
        <v>71</v>
      </c>
      <c r="BB15" s="7">
        <v>0</v>
      </c>
      <c r="BC15" s="7">
        <v>4514</v>
      </c>
      <c r="BD15" s="7">
        <v>142</v>
      </c>
      <c r="BE15" s="7">
        <v>193</v>
      </c>
      <c r="BF15" s="7">
        <v>215</v>
      </c>
      <c r="BG15" s="7">
        <v>186</v>
      </c>
      <c r="BH15" s="7">
        <v>175</v>
      </c>
      <c r="BI15" s="7">
        <v>184</v>
      </c>
      <c r="BJ15" s="7">
        <v>240</v>
      </c>
      <c r="BK15" s="7">
        <v>250</v>
      </c>
      <c r="BL15" s="7">
        <v>279</v>
      </c>
      <c r="BM15" s="7">
        <v>250</v>
      </c>
      <c r="BN15" s="7">
        <v>285</v>
      </c>
      <c r="BO15" s="7">
        <v>363</v>
      </c>
      <c r="BP15" s="7">
        <v>388</v>
      </c>
      <c r="BQ15" s="7">
        <v>321</v>
      </c>
      <c r="BR15" s="7">
        <v>288</v>
      </c>
      <c r="BS15" s="7">
        <v>309</v>
      </c>
      <c r="BT15" s="7">
        <v>222</v>
      </c>
      <c r="BU15" s="7">
        <v>218</v>
      </c>
      <c r="BV15" s="7">
        <v>0</v>
      </c>
      <c r="BW15" s="7">
        <v>0</v>
      </c>
      <c r="BX15" s="7">
        <v>0</v>
      </c>
      <c r="BY15" s="67">
        <f t="shared" si="3"/>
        <v>218</v>
      </c>
      <c r="BZ15" s="7">
        <v>0</v>
      </c>
    </row>
    <row r="16" spans="1:78" x14ac:dyDescent="0.4">
      <c r="A16" s="7">
        <v>15</v>
      </c>
      <c r="B16" s="7">
        <v>3</v>
      </c>
      <c r="C16" s="7" t="s">
        <v>136</v>
      </c>
      <c r="D16" s="7">
        <v>5214</v>
      </c>
      <c r="E16" s="7">
        <v>3618</v>
      </c>
      <c r="F16" s="11">
        <f t="shared" si="0"/>
        <v>0.69390103567318762</v>
      </c>
      <c r="G16" s="12">
        <v>11533</v>
      </c>
      <c r="H16" s="7">
        <v>514</v>
      </c>
      <c r="I16" s="7">
        <v>536</v>
      </c>
      <c r="J16" s="7">
        <v>558</v>
      </c>
      <c r="K16" s="7">
        <v>475</v>
      </c>
      <c r="L16" s="7">
        <v>529</v>
      </c>
      <c r="M16" s="7">
        <v>620</v>
      </c>
      <c r="N16" s="7">
        <v>724</v>
      </c>
      <c r="O16" s="7">
        <v>867</v>
      </c>
      <c r="P16" s="7">
        <v>769</v>
      </c>
      <c r="Q16" s="7">
        <v>644</v>
      </c>
      <c r="R16" s="7">
        <v>649</v>
      </c>
      <c r="S16" s="7">
        <v>836</v>
      </c>
      <c r="T16" s="7">
        <v>907</v>
      </c>
      <c r="U16" s="7">
        <v>700</v>
      </c>
      <c r="V16" s="7">
        <v>632</v>
      </c>
      <c r="W16" s="7">
        <v>593</v>
      </c>
      <c r="X16" s="7">
        <v>464</v>
      </c>
      <c r="Y16" s="7">
        <v>467</v>
      </c>
      <c r="Z16" s="7">
        <v>0</v>
      </c>
      <c r="AA16" s="7">
        <v>0</v>
      </c>
      <c r="AB16" s="7">
        <v>0</v>
      </c>
      <c r="AC16" s="67">
        <f t="shared" si="1"/>
        <v>467</v>
      </c>
      <c r="AD16" s="7">
        <v>0</v>
      </c>
      <c r="AE16" s="7">
        <v>5181</v>
      </c>
      <c r="AF16" s="7">
        <v>258</v>
      </c>
      <c r="AG16" s="7">
        <v>270</v>
      </c>
      <c r="AH16" s="7">
        <v>267</v>
      </c>
      <c r="AI16" s="7">
        <v>251</v>
      </c>
      <c r="AJ16" s="7">
        <v>250</v>
      </c>
      <c r="AK16" s="7">
        <v>256</v>
      </c>
      <c r="AL16" s="7">
        <v>318</v>
      </c>
      <c r="AM16" s="7">
        <v>408</v>
      </c>
      <c r="AN16" s="7">
        <v>352</v>
      </c>
      <c r="AO16" s="7">
        <v>306</v>
      </c>
      <c r="AP16" s="7">
        <v>292</v>
      </c>
      <c r="AQ16" s="7">
        <v>391</v>
      </c>
      <c r="AR16" s="7">
        <v>430</v>
      </c>
      <c r="AS16" s="7">
        <v>306</v>
      </c>
      <c r="AT16" s="7">
        <v>277</v>
      </c>
      <c r="AU16" s="7">
        <v>235</v>
      </c>
      <c r="AV16" s="7">
        <v>157</v>
      </c>
      <c r="AW16" s="7">
        <v>132</v>
      </c>
      <c r="AX16" s="7">
        <v>0</v>
      </c>
      <c r="AY16" s="7">
        <v>0</v>
      </c>
      <c r="AZ16" s="7">
        <v>0</v>
      </c>
      <c r="BA16" s="67">
        <f t="shared" si="2"/>
        <v>132</v>
      </c>
      <c r="BB16" s="7">
        <v>0</v>
      </c>
      <c r="BC16" s="7">
        <v>6352</v>
      </c>
      <c r="BD16" s="7">
        <v>256</v>
      </c>
      <c r="BE16" s="7">
        <v>266</v>
      </c>
      <c r="BF16" s="7">
        <v>291</v>
      </c>
      <c r="BG16" s="7">
        <v>224</v>
      </c>
      <c r="BH16" s="7">
        <v>279</v>
      </c>
      <c r="BI16" s="7">
        <v>364</v>
      </c>
      <c r="BJ16" s="7">
        <v>406</v>
      </c>
      <c r="BK16" s="7">
        <v>459</v>
      </c>
      <c r="BL16" s="7">
        <v>417</v>
      </c>
      <c r="BM16" s="7">
        <v>338</v>
      </c>
      <c r="BN16" s="7">
        <v>357</v>
      </c>
      <c r="BO16" s="7">
        <v>445</v>
      </c>
      <c r="BP16" s="7">
        <v>477</v>
      </c>
      <c r="BQ16" s="7">
        <v>394</v>
      </c>
      <c r="BR16" s="7">
        <v>355</v>
      </c>
      <c r="BS16" s="7">
        <v>358</v>
      </c>
      <c r="BT16" s="7">
        <v>307</v>
      </c>
      <c r="BU16" s="7">
        <v>335</v>
      </c>
      <c r="BV16" s="7">
        <v>0</v>
      </c>
      <c r="BW16" s="7">
        <v>0</v>
      </c>
      <c r="BX16" s="7">
        <v>0</v>
      </c>
      <c r="BY16" s="67">
        <f t="shared" si="3"/>
        <v>335</v>
      </c>
      <c r="BZ16" s="7">
        <v>0</v>
      </c>
    </row>
    <row r="17" spans="1:78" x14ac:dyDescent="0.4">
      <c r="A17" s="7">
        <v>16</v>
      </c>
      <c r="B17" s="7">
        <v>4</v>
      </c>
      <c r="C17" s="7" t="s">
        <v>137</v>
      </c>
      <c r="D17" s="7">
        <v>4437</v>
      </c>
      <c r="E17" s="7">
        <v>2833</v>
      </c>
      <c r="F17" s="11">
        <f t="shared" si="0"/>
        <v>0.63849447825107053</v>
      </c>
      <c r="G17" s="12">
        <v>9299</v>
      </c>
      <c r="H17" s="7">
        <v>320</v>
      </c>
      <c r="I17" s="7">
        <v>304</v>
      </c>
      <c r="J17" s="7">
        <v>340</v>
      </c>
      <c r="K17" s="7">
        <v>388</v>
      </c>
      <c r="L17" s="7">
        <v>542</v>
      </c>
      <c r="M17" s="7">
        <v>573</v>
      </c>
      <c r="N17" s="7">
        <v>549</v>
      </c>
      <c r="O17" s="7">
        <v>557</v>
      </c>
      <c r="P17" s="7">
        <v>536</v>
      </c>
      <c r="Q17" s="7">
        <v>564</v>
      </c>
      <c r="R17" s="7">
        <v>530</v>
      </c>
      <c r="S17" s="7">
        <v>620</v>
      </c>
      <c r="T17" s="7">
        <v>699</v>
      </c>
      <c r="U17" s="7">
        <v>651</v>
      </c>
      <c r="V17" s="7">
        <v>517</v>
      </c>
      <c r="W17" s="7">
        <v>591</v>
      </c>
      <c r="X17" s="7">
        <v>467</v>
      </c>
      <c r="Y17" s="7">
        <v>517</v>
      </c>
      <c r="Z17" s="7">
        <v>0</v>
      </c>
      <c r="AA17" s="7">
        <v>0</v>
      </c>
      <c r="AB17" s="7">
        <v>0</v>
      </c>
      <c r="AC17" s="67">
        <f t="shared" si="1"/>
        <v>517</v>
      </c>
      <c r="AD17" s="7">
        <v>0</v>
      </c>
      <c r="AE17" s="7">
        <v>4059</v>
      </c>
      <c r="AF17" s="7">
        <v>165</v>
      </c>
      <c r="AG17" s="7">
        <v>164</v>
      </c>
      <c r="AH17" s="7">
        <v>179</v>
      </c>
      <c r="AI17" s="7">
        <v>198</v>
      </c>
      <c r="AJ17" s="7">
        <v>181</v>
      </c>
      <c r="AK17" s="7">
        <v>257</v>
      </c>
      <c r="AL17" s="7">
        <v>237</v>
      </c>
      <c r="AM17" s="7">
        <v>262</v>
      </c>
      <c r="AN17" s="7">
        <v>225</v>
      </c>
      <c r="AO17" s="7">
        <v>248</v>
      </c>
      <c r="AP17" s="7">
        <v>245</v>
      </c>
      <c r="AQ17" s="7">
        <v>300</v>
      </c>
      <c r="AR17" s="7">
        <v>343</v>
      </c>
      <c r="AS17" s="7">
        <v>306</v>
      </c>
      <c r="AT17" s="7">
        <v>218</v>
      </c>
      <c r="AU17" s="7">
        <v>240</v>
      </c>
      <c r="AV17" s="7">
        <v>153</v>
      </c>
      <c r="AW17" s="7">
        <v>122</v>
      </c>
      <c r="AX17" s="7">
        <v>0</v>
      </c>
      <c r="AY17" s="7">
        <v>0</v>
      </c>
      <c r="AZ17" s="7">
        <v>0</v>
      </c>
      <c r="BA17" s="67">
        <f t="shared" si="2"/>
        <v>122</v>
      </c>
      <c r="BB17" s="7">
        <v>0</v>
      </c>
      <c r="BC17" s="7">
        <v>5240</v>
      </c>
      <c r="BD17" s="7">
        <v>155</v>
      </c>
      <c r="BE17" s="7">
        <v>140</v>
      </c>
      <c r="BF17" s="7">
        <v>161</v>
      </c>
      <c r="BG17" s="7">
        <v>190</v>
      </c>
      <c r="BH17" s="7">
        <v>361</v>
      </c>
      <c r="BI17" s="7">
        <v>316</v>
      </c>
      <c r="BJ17" s="7">
        <v>312</v>
      </c>
      <c r="BK17" s="7">
        <v>295</v>
      </c>
      <c r="BL17" s="7">
        <v>311</v>
      </c>
      <c r="BM17" s="7">
        <v>316</v>
      </c>
      <c r="BN17" s="7">
        <v>285</v>
      </c>
      <c r="BO17" s="7">
        <v>320</v>
      </c>
      <c r="BP17" s="7">
        <v>356</v>
      </c>
      <c r="BQ17" s="7">
        <v>345</v>
      </c>
      <c r="BR17" s="7">
        <v>299</v>
      </c>
      <c r="BS17" s="7">
        <v>351</v>
      </c>
      <c r="BT17" s="7">
        <v>314</v>
      </c>
      <c r="BU17" s="7">
        <v>395</v>
      </c>
      <c r="BV17" s="7">
        <v>0</v>
      </c>
      <c r="BW17" s="7">
        <v>0</v>
      </c>
      <c r="BX17" s="7">
        <v>0</v>
      </c>
      <c r="BY17" s="67">
        <f t="shared" si="3"/>
        <v>395</v>
      </c>
      <c r="BZ17" s="7">
        <v>0</v>
      </c>
    </row>
    <row r="18" spans="1:78" x14ac:dyDescent="0.4">
      <c r="A18" s="7">
        <v>17</v>
      </c>
      <c r="B18" s="7">
        <v>5</v>
      </c>
      <c r="C18" s="7" t="s">
        <v>138</v>
      </c>
      <c r="D18" s="7">
        <v>3793</v>
      </c>
      <c r="E18" s="7">
        <v>1908</v>
      </c>
      <c r="F18" s="11">
        <f t="shared" si="0"/>
        <v>0.5030319008700237</v>
      </c>
      <c r="G18" s="12">
        <v>6921</v>
      </c>
      <c r="H18" s="7">
        <v>244</v>
      </c>
      <c r="I18" s="7">
        <v>250</v>
      </c>
      <c r="J18" s="7">
        <v>245</v>
      </c>
      <c r="K18" s="7">
        <v>264</v>
      </c>
      <c r="L18" s="7">
        <v>348</v>
      </c>
      <c r="M18" s="7">
        <v>472</v>
      </c>
      <c r="N18" s="7">
        <v>553</v>
      </c>
      <c r="O18" s="7">
        <v>537</v>
      </c>
      <c r="P18" s="7">
        <v>463</v>
      </c>
      <c r="Q18" s="7">
        <v>477</v>
      </c>
      <c r="R18" s="7">
        <v>452</v>
      </c>
      <c r="S18" s="7">
        <v>442</v>
      </c>
      <c r="T18" s="7">
        <v>549</v>
      </c>
      <c r="U18" s="7">
        <v>376</v>
      </c>
      <c r="V18" s="7">
        <v>356</v>
      </c>
      <c r="W18" s="7">
        <v>271</v>
      </c>
      <c r="X18" s="7">
        <v>264</v>
      </c>
      <c r="Y18" s="7">
        <v>244</v>
      </c>
      <c r="Z18" s="7">
        <v>0</v>
      </c>
      <c r="AA18" s="7">
        <v>0</v>
      </c>
      <c r="AB18" s="7">
        <v>0</v>
      </c>
      <c r="AC18" s="67">
        <f t="shared" si="1"/>
        <v>244</v>
      </c>
      <c r="AD18" s="7">
        <v>0</v>
      </c>
      <c r="AE18" s="7">
        <v>2964</v>
      </c>
      <c r="AF18" s="7">
        <v>122</v>
      </c>
      <c r="AG18" s="7">
        <v>120</v>
      </c>
      <c r="AH18" s="7">
        <v>120</v>
      </c>
      <c r="AI18" s="7">
        <v>119</v>
      </c>
      <c r="AJ18" s="7">
        <v>127</v>
      </c>
      <c r="AK18" s="7">
        <v>168</v>
      </c>
      <c r="AL18" s="7">
        <v>261</v>
      </c>
      <c r="AM18" s="7">
        <v>229</v>
      </c>
      <c r="AN18" s="7">
        <v>201</v>
      </c>
      <c r="AO18" s="7">
        <v>207</v>
      </c>
      <c r="AP18" s="7">
        <v>193</v>
      </c>
      <c r="AQ18" s="7">
        <v>217</v>
      </c>
      <c r="AR18" s="7">
        <v>257</v>
      </c>
      <c r="AS18" s="7">
        <v>175</v>
      </c>
      <c r="AT18" s="7">
        <v>141</v>
      </c>
      <c r="AU18" s="7">
        <v>114</v>
      </c>
      <c r="AV18" s="7">
        <v>81</v>
      </c>
      <c r="AW18" s="7">
        <v>64</v>
      </c>
      <c r="AX18" s="7">
        <v>0</v>
      </c>
      <c r="AY18" s="7">
        <v>0</v>
      </c>
      <c r="AZ18" s="7">
        <v>0</v>
      </c>
      <c r="BA18" s="67">
        <f t="shared" si="2"/>
        <v>64</v>
      </c>
      <c r="BB18" s="7">
        <v>0</v>
      </c>
      <c r="BC18" s="7">
        <v>3957</v>
      </c>
      <c r="BD18" s="7">
        <v>122</v>
      </c>
      <c r="BE18" s="7">
        <v>130</v>
      </c>
      <c r="BF18" s="7">
        <v>125</v>
      </c>
      <c r="BG18" s="7">
        <v>145</v>
      </c>
      <c r="BH18" s="7">
        <v>221</v>
      </c>
      <c r="BI18" s="7">
        <v>304</v>
      </c>
      <c r="BJ18" s="7">
        <v>292</v>
      </c>
      <c r="BK18" s="7">
        <v>308</v>
      </c>
      <c r="BL18" s="7">
        <v>262</v>
      </c>
      <c r="BM18" s="7">
        <v>270</v>
      </c>
      <c r="BN18" s="7">
        <v>259</v>
      </c>
      <c r="BO18" s="7">
        <v>225</v>
      </c>
      <c r="BP18" s="7">
        <v>292</v>
      </c>
      <c r="BQ18" s="7">
        <v>201</v>
      </c>
      <c r="BR18" s="7">
        <v>215</v>
      </c>
      <c r="BS18" s="7">
        <v>157</v>
      </c>
      <c r="BT18" s="7">
        <v>183</v>
      </c>
      <c r="BU18" s="7">
        <v>180</v>
      </c>
      <c r="BV18" s="7">
        <v>0</v>
      </c>
      <c r="BW18" s="7">
        <v>0</v>
      </c>
      <c r="BX18" s="7">
        <v>0</v>
      </c>
      <c r="BY18" s="67">
        <f t="shared" si="3"/>
        <v>180</v>
      </c>
      <c r="BZ18" s="7">
        <v>0</v>
      </c>
    </row>
    <row r="19" spans="1:78" x14ac:dyDescent="0.4">
      <c r="A19" s="7">
        <v>18</v>
      </c>
      <c r="B19" s="7">
        <v>6</v>
      </c>
      <c r="C19" s="7" t="s">
        <v>139</v>
      </c>
      <c r="D19" s="7">
        <v>5745</v>
      </c>
      <c r="E19" s="7">
        <v>3264</v>
      </c>
      <c r="F19" s="11">
        <f t="shared" si="0"/>
        <v>0.56814621409921673</v>
      </c>
      <c r="G19" s="12">
        <v>9688</v>
      </c>
      <c r="H19" s="7">
        <v>325</v>
      </c>
      <c r="I19" s="7">
        <v>302</v>
      </c>
      <c r="J19" s="7">
        <v>266</v>
      </c>
      <c r="K19" s="7">
        <v>356</v>
      </c>
      <c r="L19" s="7">
        <v>578</v>
      </c>
      <c r="M19" s="7">
        <v>733</v>
      </c>
      <c r="N19" s="7">
        <v>800</v>
      </c>
      <c r="O19" s="7">
        <v>776</v>
      </c>
      <c r="P19" s="7">
        <v>626</v>
      </c>
      <c r="Q19" s="7">
        <v>596</v>
      </c>
      <c r="R19" s="7">
        <v>570</v>
      </c>
      <c r="S19" s="7">
        <v>602</v>
      </c>
      <c r="T19" s="7">
        <v>645</v>
      </c>
      <c r="U19" s="7">
        <v>450</v>
      </c>
      <c r="V19" s="7">
        <v>349</v>
      </c>
      <c r="W19" s="7">
        <v>360</v>
      </c>
      <c r="X19" s="7">
        <v>332</v>
      </c>
      <c r="Y19" s="7">
        <v>398</v>
      </c>
      <c r="Z19" s="7">
        <v>0</v>
      </c>
      <c r="AA19" s="7">
        <v>0</v>
      </c>
      <c r="AB19" s="7">
        <v>0</v>
      </c>
      <c r="AC19" s="67">
        <f t="shared" si="1"/>
        <v>398</v>
      </c>
      <c r="AD19" s="7">
        <v>0</v>
      </c>
      <c r="AE19" s="7">
        <v>4069</v>
      </c>
      <c r="AF19" s="7">
        <v>160</v>
      </c>
      <c r="AG19" s="7">
        <v>149</v>
      </c>
      <c r="AH19" s="7">
        <v>126</v>
      </c>
      <c r="AI19" s="7">
        <v>149</v>
      </c>
      <c r="AJ19" s="7">
        <v>215</v>
      </c>
      <c r="AK19" s="7">
        <v>314</v>
      </c>
      <c r="AL19" s="7">
        <v>366</v>
      </c>
      <c r="AM19" s="7">
        <v>364</v>
      </c>
      <c r="AN19" s="7">
        <v>282</v>
      </c>
      <c r="AO19" s="7">
        <v>269</v>
      </c>
      <c r="AP19" s="7">
        <v>235</v>
      </c>
      <c r="AQ19" s="7">
        <v>271</v>
      </c>
      <c r="AR19" s="7">
        <v>268</v>
      </c>
      <c r="AS19" s="7">
        <v>189</v>
      </c>
      <c r="AT19" s="7">
        <v>135</v>
      </c>
      <c r="AU19" s="7">
        <v>130</v>
      </c>
      <c r="AV19" s="7">
        <v>91</v>
      </c>
      <c r="AW19" s="7">
        <v>84</v>
      </c>
      <c r="AX19" s="7">
        <v>0</v>
      </c>
      <c r="AY19" s="7">
        <v>0</v>
      </c>
      <c r="AZ19" s="7">
        <v>0</v>
      </c>
      <c r="BA19" s="67">
        <f t="shared" si="2"/>
        <v>84</v>
      </c>
      <c r="BB19" s="7">
        <v>0</v>
      </c>
      <c r="BC19" s="7">
        <v>5619</v>
      </c>
      <c r="BD19" s="7">
        <v>165</v>
      </c>
      <c r="BE19" s="7">
        <v>153</v>
      </c>
      <c r="BF19" s="7">
        <v>140</v>
      </c>
      <c r="BG19" s="7">
        <v>207</v>
      </c>
      <c r="BH19" s="7">
        <v>363</v>
      </c>
      <c r="BI19" s="7">
        <v>419</v>
      </c>
      <c r="BJ19" s="7">
        <v>434</v>
      </c>
      <c r="BK19" s="7">
        <v>412</v>
      </c>
      <c r="BL19" s="7">
        <v>344</v>
      </c>
      <c r="BM19" s="7">
        <v>327</v>
      </c>
      <c r="BN19" s="7">
        <v>335</v>
      </c>
      <c r="BO19" s="7">
        <v>331</v>
      </c>
      <c r="BP19" s="7">
        <v>377</v>
      </c>
      <c r="BQ19" s="7">
        <v>261</v>
      </c>
      <c r="BR19" s="7">
        <v>214</v>
      </c>
      <c r="BS19" s="7">
        <v>230</v>
      </c>
      <c r="BT19" s="7">
        <v>241</v>
      </c>
      <c r="BU19" s="7">
        <v>314</v>
      </c>
      <c r="BV19" s="7">
        <v>0</v>
      </c>
      <c r="BW19" s="7">
        <v>0</v>
      </c>
      <c r="BX19" s="7">
        <v>0</v>
      </c>
      <c r="BY19" s="67">
        <f t="shared" si="3"/>
        <v>314</v>
      </c>
      <c r="BZ19" s="7">
        <v>0</v>
      </c>
    </row>
    <row r="20" spans="1:78" x14ac:dyDescent="0.4">
      <c r="A20" s="7">
        <v>19</v>
      </c>
      <c r="B20" s="7">
        <v>7</v>
      </c>
      <c r="C20" s="7" t="s">
        <v>140</v>
      </c>
      <c r="D20" s="7">
        <v>4546</v>
      </c>
      <c r="E20" s="7">
        <v>1155</v>
      </c>
      <c r="F20" s="11">
        <f t="shared" si="0"/>
        <v>0.25406951165860098</v>
      </c>
      <c r="G20" s="12">
        <v>7493</v>
      </c>
      <c r="H20" s="7">
        <v>270</v>
      </c>
      <c r="I20" s="7">
        <v>235</v>
      </c>
      <c r="J20" s="7">
        <v>198</v>
      </c>
      <c r="K20" s="7">
        <v>260</v>
      </c>
      <c r="L20" s="7">
        <v>494</v>
      </c>
      <c r="M20" s="7">
        <v>639</v>
      </c>
      <c r="N20" s="7">
        <v>616</v>
      </c>
      <c r="O20" s="7">
        <v>587</v>
      </c>
      <c r="P20" s="7">
        <v>445</v>
      </c>
      <c r="Q20" s="7">
        <v>435</v>
      </c>
      <c r="R20" s="7">
        <v>465</v>
      </c>
      <c r="S20" s="7">
        <v>465</v>
      </c>
      <c r="T20" s="7">
        <v>542</v>
      </c>
      <c r="U20" s="7">
        <v>368</v>
      </c>
      <c r="V20" s="7">
        <v>289</v>
      </c>
      <c r="W20" s="7">
        <v>280</v>
      </c>
      <c r="X20" s="7">
        <v>243</v>
      </c>
      <c r="Y20" s="7">
        <v>238</v>
      </c>
      <c r="Z20" s="7">
        <v>0</v>
      </c>
      <c r="AA20" s="7">
        <v>0</v>
      </c>
      <c r="AB20" s="7">
        <v>0</v>
      </c>
      <c r="AC20" s="67">
        <f t="shared" si="1"/>
        <v>238</v>
      </c>
      <c r="AD20" s="7">
        <v>0</v>
      </c>
      <c r="AE20" s="7">
        <v>3191</v>
      </c>
      <c r="AF20" s="7">
        <v>119</v>
      </c>
      <c r="AG20" s="7">
        <v>117</v>
      </c>
      <c r="AH20" s="7">
        <v>109</v>
      </c>
      <c r="AI20" s="7">
        <v>102</v>
      </c>
      <c r="AJ20" s="7">
        <v>182</v>
      </c>
      <c r="AK20" s="7">
        <v>250</v>
      </c>
      <c r="AL20" s="7">
        <v>283</v>
      </c>
      <c r="AM20" s="7">
        <v>259</v>
      </c>
      <c r="AN20" s="7">
        <v>198</v>
      </c>
      <c r="AO20" s="7">
        <v>195</v>
      </c>
      <c r="AP20" s="7">
        <v>207</v>
      </c>
      <c r="AQ20" s="7">
        <v>211</v>
      </c>
      <c r="AR20" s="7">
        <v>254</v>
      </c>
      <c r="AS20" s="7">
        <v>170</v>
      </c>
      <c r="AT20" s="7">
        <v>99</v>
      </c>
      <c r="AU20" s="7">
        <v>94</v>
      </c>
      <c r="AV20" s="7">
        <v>96</v>
      </c>
      <c r="AW20" s="7">
        <v>55</v>
      </c>
      <c r="AX20" s="7">
        <v>0</v>
      </c>
      <c r="AY20" s="7">
        <v>0</v>
      </c>
      <c r="AZ20" s="7">
        <v>0</v>
      </c>
      <c r="BA20" s="67">
        <f t="shared" si="2"/>
        <v>55</v>
      </c>
      <c r="BB20" s="7">
        <v>0</v>
      </c>
      <c r="BC20" s="7">
        <v>4302</v>
      </c>
      <c r="BD20" s="7">
        <v>151</v>
      </c>
      <c r="BE20" s="7">
        <v>118</v>
      </c>
      <c r="BF20" s="7">
        <v>89</v>
      </c>
      <c r="BG20" s="7">
        <v>158</v>
      </c>
      <c r="BH20" s="7">
        <v>312</v>
      </c>
      <c r="BI20" s="7">
        <v>389</v>
      </c>
      <c r="BJ20" s="7">
        <v>333</v>
      </c>
      <c r="BK20" s="7">
        <v>328</v>
      </c>
      <c r="BL20" s="7">
        <v>247</v>
      </c>
      <c r="BM20" s="7">
        <v>240</v>
      </c>
      <c r="BN20" s="7">
        <v>258</v>
      </c>
      <c r="BO20" s="7">
        <v>254</v>
      </c>
      <c r="BP20" s="7">
        <v>288</v>
      </c>
      <c r="BQ20" s="7">
        <v>198</v>
      </c>
      <c r="BR20" s="7">
        <v>190</v>
      </c>
      <c r="BS20" s="7">
        <v>186</v>
      </c>
      <c r="BT20" s="7">
        <v>147</v>
      </c>
      <c r="BU20" s="7">
        <v>183</v>
      </c>
      <c r="BV20" s="7">
        <v>0</v>
      </c>
      <c r="BW20" s="7">
        <v>0</v>
      </c>
      <c r="BX20" s="7">
        <v>0</v>
      </c>
      <c r="BY20" s="67">
        <f t="shared" si="3"/>
        <v>183</v>
      </c>
      <c r="BZ20" s="7">
        <v>0</v>
      </c>
    </row>
    <row r="21" spans="1:78" x14ac:dyDescent="0.4">
      <c r="A21" s="7">
        <v>20</v>
      </c>
      <c r="B21" s="7">
        <v>8</v>
      </c>
      <c r="C21" s="7" t="s">
        <v>141</v>
      </c>
      <c r="D21" s="7">
        <v>4808</v>
      </c>
      <c r="E21" s="7">
        <v>1415</v>
      </c>
      <c r="F21" s="11">
        <f t="shared" si="0"/>
        <v>0.29430116472545759</v>
      </c>
      <c r="G21" s="12">
        <v>8007</v>
      </c>
      <c r="H21" s="7">
        <v>277</v>
      </c>
      <c r="I21" s="7">
        <v>215</v>
      </c>
      <c r="J21" s="7">
        <v>203</v>
      </c>
      <c r="K21" s="7">
        <v>275</v>
      </c>
      <c r="L21" s="7">
        <v>511</v>
      </c>
      <c r="M21" s="7">
        <v>669</v>
      </c>
      <c r="N21" s="7">
        <v>636</v>
      </c>
      <c r="O21" s="7">
        <v>598</v>
      </c>
      <c r="P21" s="7">
        <v>436</v>
      </c>
      <c r="Q21" s="7">
        <v>466</v>
      </c>
      <c r="R21" s="7">
        <v>478</v>
      </c>
      <c r="S21" s="7">
        <v>572</v>
      </c>
      <c r="T21" s="7">
        <v>600</v>
      </c>
      <c r="U21" s="7">
        <v>474</v>
      </c>
      <c r="V21" s="7">
        <v>398</v>
      </c>
      <c r="W21" s="7">
        <v>388</v>
      </c>
      <c r="X21" s="7">
        <v>299</v>
      </c>
      <c r="Y21" s="7">
        <v>266</v>
      </c>
      <c r="Z21" s="7">
        <v>0</v>
      </c>
      <c r="AA21" s="7">
        <v>0</v>
      </c>
      <c r="AB21" s="7">
        <v>0</v>
      </c>
      <c r="AC21" s="67">
        <f t="shared" si="1"/>
        <v>266</v>
      </c>
      <c r="AD21" s="7">
        <v>0</v>
      </c>
      <c r="AE21" s="7">
        <v>3623</v>
      </c>
      <c r="AF21" s="7">
        <v>154</v>
      </c>
      <c r="AG21" s="7">
        <v>100</v>
      </c>
      <c r="AH21" s="7">
        <v>99</v>
      </c>
      <c r="AI21" s="7">
        <v>131</v>
      </c>
      <c r="AJ21" s="7">
        <v>219</v>
      </c>
      <c r="AK21" s="7">
        <v>296</v>
      </c>
      <c r="AL21" s="7">
        <v>320</v>
      </c>
      <c r="AM21" s="7">
        <v>290</v>
      </c>
      <c r="AN21" s="7">
        <v>216</v>
      </c>
      <c r="AO21" s="7">
        <v>221</v>
      </c>
      <c r="AP21" s="7">
        <v>244</v>
      </c>
      <c r="AQ21" s="7">
        <v>292</v>
      </c>
      <c r="AR21" s="7">
        <v>278</v>
      </c>
      <c r="AS21" s="7">
        <v>207</v>
      </c>
      <c r="AT21" s="7">
        <v>145</v>
      </c>
      <c r="AU21" s="7">
        <v>125</v>
      </c>
      <c r="AV21" s="7">
        <v>102</v>
      </c>
      <c r="AW21" s="7">
        <v>67</v>
      </c>
      <c r="AX21" s="7">
        <v>0</v>
      </c>
      <c r="AY21" s="7">
        <v>0</v>
      </c>
      <c r="AZ21" s="7">
        <v>0</v>
      </c>
      <c r="BA21" s="67">
        <f t="shared" si="2"/>
        <v>67</v>
      </c>
      <c r="BB21" s="7">
        <v>0</v>
      </c>
      <c r="BC21" s="7">
        <v>4384</v>
      </c>
      <c r="BD21" s="7">
        <v>123</v>
      </c>
      <c r="BE21" s="7">
        <v>115</v>
      </c>
      <c r="BF21" s="7">
        <v>104</v>
      </c>
      <c r="BG21" s="7">
        <v>144</v>
      </c>
      <c r="BH21" s="7">
        <v>292</v>
      </c>
      <c r="BI21" s="7">
        <v>373</v>
      </c>
      <c r="BJ21" s="7">
        <v>316</v>
      </c>
      <c r="BK21" s="7">
        <v>308</v>
      </c>
      <c r="BL21" s="7">
        <v>220</v>
      </c>
      <c r="BM21" s="7">
        <v>245</v>
      </c>
      <c r="BN21" s="7">
        <v>234</v>
      </c>
      <c r="BO21" s="7">
        <v>280</v>
      </c>
      <c r="BP21" s="7">
        <v>322</v>
      </c>
      <c r="BQ21" s="7">
        <v>267</v>
      </c>
      <c r="BR21" s="7">
        <v>253</v>
      </c>
      <c r="BS21" s="7">
        <v>263</v>
      </c>
      <c r="BT21" s="7">
        <v>197</v>
      </c>
      <c r="BU21" s="7">
        <v>199</v>
      </c>
      <c r="BV21" s="7">
        <v>0</v>
      </c>
      <c r="BW21" s="7">
        <v>0</v>
      </c>
      <c r="BX21" s="7">
        <v>0</v>
      </c>
      <c r="BY21" s="67">
        <f t="shared" si="3"/>
        <v>199</v>
      </c>
      <c r="BZ21" s="7">
        <v>0</v>
      </c>
    </row>
    <row r="22" spans="1:78" x14ac:dyDescent="0.4">
      <c r="A22" s="7">
        <v>21</v>
      </c>
      <c r="B22" s="7">
        <v>19</v>
      </c>
      <c r="C22" s="7" t="s">
        <v>142</v>
      </c>
      <c r="D22" s="7">
        <v>6063</v>
      </c>
      <c r="E22" s="7">
        <v>3590</v>
      </c>
      <c r="F22" s="11">
        <f t="shared" si="0"/>
        <v>0.59211611413491672</v>
      </c>
      <c r="G22" s="12">
        <v>12677</v>
      </c>
      <c r="H22" s="7">
        <v>445</v>
      </c>
      <c r="I22" s="7">
        <v>442</v>
      </c>
      <c r="J22" s="7">
        <v>523</v>
      </c>
      <c r="K22" s="7">
        <v>714</v>
      </c>
      <c r="L22" s="7">
        <v>660</v>
      </c>
      <c r="M22" s="7">
        <v>723</v>
      </c>
      <c r="N22" s="7">
        <v>796</v>
      </c>
      <c r="O22" s="7">
        <v>848</v>
      </c>
      <c r="P22" s="7">
        <v>716</v>
      </c>
      <c r="Q22" s="7">
        <v>779</v>
      </c>
      <c r="R22" s="7">
        <v>819</v>
      </c>
      <c r="S22" s="7">
        <v>894</v>
      </c>
      <c r="T22" s="7">
        <v>904</v>
      </c>
      <c r="U22" s="7">
        <v>710</v>
      </c>
      <c r="V22" s="7">
        <v>709</v>
      </c>
      <c r="W22" s="7">
        <v>729</v>
      </c>
      <c r="X22" s="7">
        <v>660</v>
      </c>
      <c r="Y22" s="7">
        <v>494</v>
      </c>
      <c r="Z22" s="7">
        <v>0</v>
      </c>
      <c r="AA22" s="7">
        <v>0</v>
      </c>
      <c r="AB22" s="7">
        <v>0</v>
      </c>
      <c r="AC22" s="67">
        <f t="shared" si="1"/>
        <v>494</v>
      </c>
      <c r="AD22" s="7">
        <v>0</v>
      </c>
      <c r="AE22" s="7">
        <v>5764</v>
      </c>
      <c r="AF22" s="7">
        <v>239</v>
      </c>
      <c r="AG22" s="7">
        <v>228</v>
      </c>
      <c r="AH22" s="7">
        <v>276</v>
      </c>
      <c r="AI22" s="7">
        <v>396</v>
      </c>
      <c r="AJ22" s="7">
        <v>286</v>
      </c>
      <c r="AK22" s="7">
        <v>313</v>
      </c>
      <c r="AL22" s="7">
        <v>377</v>
      </c>
      <c r="AM22" s="7">
        <v>380</v>
      </c>
      <c r="AN22" s="7">
        <v>331</v>
      </c>
      <c r="AO22" s="7">
        <v>356</v>
      </c>
      <c r="AP22" s="7">
        <v>395</v>
      </c>
      <c r="AQ22" s="7">
        <v>412</v>
      </c>
      <c r="AR22" s="7">
        <v>429</v>
      </c>
      <c r="AS22" s="7">
        <v>319</v>
      </c>
      <c r="AT22" s="7">
        <v>284</v>
      </c>
      <c r="AU22" s="7">
        <v>270</v>
      </c>
      <c r="AV22" s="7">
        <v>264</v>
      </c>
      <c r="AW22" s="7">
        <v>154</v>
      </c>
      <c r="AX22" s="7">
        <v>0</v>
      </c>
      <c r="AY22" s="7">
        <v>0</v>
      </c>
      <c r="AZ22" s="7">
        <v>0</v>
      </c>
      <c r="BA22" s="67">
        <f t="shared" si="2"/>
        <v>154</v>
      </c>
      <c r="BB22" s="7">
        <v>0</v>
      </c>
      <c r="BC22" s="7">
        <v>6913</v>
      </c>
      <c r="BD22" s="7">
        <v>206</v>
      </c>
      <c r="BE22" s="7">
        <v>214</v>
      </c>
      <c r="BF22" s="7">
        <v>247</v>
      </c>
      <c r="BG22" s="7">
        <v>318</v>
      </c>
      <c r="BH22" s="7">
        <v>374</v>
      </c>
      <c r="BI22" s="7">
        <v>410</v>
      </c>
      <c r="BJ22" s="7">
        <v>419</v>
      </c>
      <c r="BK22" s="7">
        <v>468</v>
      </c>
      <c r="BL22" s="7">
        <v>385</v>
      </c>
      <c r="BM22" s="7">
        <v>423</v>
      </c>
      <c r="BN22" s="7">
        <v>424</v>
      </c>
      <c r="BO22" s="7">
        <v>482</v>
      </c>
      <c r="BP22" s="7">
        <v>475</v>
      </c>
      <c r="BQ22" s="7">
        <v>391</v>
      </c>
      <c r="BR22" s="7">
        <v>425</v>
      </c>
      <c r="BS22" s="7">
        <v>459</v>
      </c>
      <c r="BT22" s="7">
        <v>396</v>
      </c>
      <c r="BU22" s="7">
        <v>340</v>
      </c>
      <c r="BV22" s="7">
        <v>0</v>
      </c>
      <c r="BW22" s="7">
        <v>0</v>
      </c>
      <c r="BX22" s="7">
        <v>0</v>
      </c>
      <c r="BY22" s="67">
        <f t="shared" si="3"/>
        <v>340</v>
      </c>
      <c r="BZ22" s="7">
        <v>0</v>
      </c>
    </row>
    <row r="23" spans="1:78" x14ac:dyDescent="0.4">
      <c r="A23" s="7">
        <v>22</v>
      </c>
      <c r="B23" s="7">
        <v>20</v>
      </c>
      <c r="C23" s="7" t="s">
        <v>143</v>
      </c>
      <c r="D23" s="7">
        <v>5310</v>
      </c>
      <c r="E23" s="7">
        <v>3450</v>
      </c>
      <c r="F23" s="11">
        <f t="shared" si="0"/>
        <v>0.64971751412429379</v>
      </c>
      <c r="G23" s="12">
        <v>12810</v>
      </c>
      <c r="H23" s="7">
        <v>655</v>
      </c>
      <c r="I23" s="7">
        <v>717</v>
      </c>
      <c r="J23" s="7">
        <v>627</v>
      </c>
      <c r="K23" s="7">
        <v>634</v>
      </c>
      <c r="L23" s="7">
        <v>521</v>
      </c>
      <c r="M23" s="7">
        <v>740</v>
      </c>
      <c r="N23" s="7">
        <v>955</v>
      </c>
      <c r="O23" s="7">
        <v>1025</v>
      </c>
      <c r="P23" s="7">
        <v>903</v>
      </c>
      <c r="Q23" s="7">
        <v>845</v>
      </c>
      <c r="R23" s="7">
        <v>826</v>
      </c>
      <c r="S23" s="7">
        <v>821</v>
      </c>
      <c r="T23" s="7">
        <v>870</v>
      </c>
      <c r="U23" s="7">
        <v>607</v>
      </c>
      <c r="V23" s="7">
        <v>538</v>
      </c>
      <c r="W23" s="7">
        <v>595</v>
      </c>
      <c r="X23" s="7">
        <v>468</v>
      </c>
      <c r="Y23" s="7">
        <v>398</v>
      </c>
      <c r="Z23" s="7">
        <v>0</v>
      </c>
      <c r="AA23" s="7">
        <v>0</v>
      </c>
      <c r="AB23" s="7">
        <v>0</v>
      </c>
      <c r="AC23" s="67">
        <f t="shared" si="1"/>
        <v>398</v>
      </c>
      <c r="AD23" s="7">
        <v>0</v>
      </c>
      <c r="AE23" s="7">
        <v>5986</v>
      </c>
      <c r="AF23" s="7">
        <v>332</v>
      </c>
      <c r="AG23" s="7">
        <v>373</v>
      </c>
      <c r="AH23" s="7">
        <v>316</v>
      </c>
      <c r="AI23" s="7">
        <v>305</v>
      </c>
      <c r="AJ23" s="7">
        <v>236</v>
      </c>
      <c r="AK23" s="7">
        <v>311</v>
      </c>
      <c r="AL23" s="7">
        <v>435</v>
      </c>
      <c r="AM23" s="7">
        <v>509</v>
      </c>
      <c r="AN23" s="7">
        <v>436</v>
      </c>
      <c r="AO23" s="7">
        <v>390</v>
      </c>
      <c r="AP23" s="7">
        <v>411</v>
      </c>
      <c r="AQ23" s="7">
        <v>404</v>
      </c>
      <c r="AR23" s="7">
        <v>426</v>
      </c>
      <c r="AS23" s="7">
        <v>294</v>
      </c>
      <c r="AT23" s="7">
        <v>235</v>
      </c>
      <c r="AU23" s="7">
        <v>230</v>
      </c>
      <c r="AV23" s="7">
        <v>174</v>
      </c>
      <c r="AW23" s="7">
        <v>132</v>
      </c>
      <c r="AX23" s="7">
        <v>0</v>
      </c>
      <c r="AY23" s="7">
        <v>0</v>
      </c>
      <c r="AZ23" s="7">
        <v>0</v>
      </c>
      <c r="BA23" s="67">
        <f t="shared" si="2"/>
        <v>132</v>
      </c>
      <c r="BB23" s="7">
        <v>0</v>
      </c>
      <c r="BC23" s="7">
        <v>6824</v>
      </c>
      <c r="BD23" s="7">
        <v>323</v>
      </c>
      <c r="BE23" s="7">
        <v>344</v>
      </c>
      <c r="BF23" s="7">
        <v>311</v>
      </c>
      <c r="BG23" s="7">
        <v>329</v>
      </c>
      <c r="BH23" s="7">
        <v>285</v>
      </c>
      <c r="BI23" s="7">
        <v>429</v>
      </c>
      <c r="BJ23" s="7">
        <v>520</v>
      </c>
      <c r="BK23" s="7">
        <v>516</v>
      </c>
      <c r="BL23" s="7">
        <v>467</v>
      </c>
      <c r="BM23" s="7">
        <v>455</v>
      </c>
      <c r="BN23" s="7">
        <v>415</v>
      </c>
      <c r="BO23" s="7">
        <v>417</v>
      </c>
      <c r="BP23" s="7">
        <v>444</v>
      </c>
      <c r="BQ23" s="7">
        <v>313</v>
      </c>
      <c r="BR23" s="7">
        <v>303</v>
      </c>
      <c r="BS23" s="7">
        <v>365</v>
      </c>
      <c r="BT23" s="7">
        <v>294</v>
      </c>
      <c r="BU23" s="7">
        <v>266</v>
      </c>
      <c r="BV23" s="7">
        <v>0</v>
      </c>
      <c r="BW23" s="7">
        <v>0</v>
      </c>
      <c r="BX23" s="7">
        <v>0</v>
      </c>
      <c r="BY23" s="67">
        <f t="shared" si="3"/>
        <v>266</v>
      </c>
      <c r="BZ23" s="7">
        <v>0</v>
      </c>
    </row>
    <row r="24" spans="1:78" x14ac:dyDescent="0.4">
      <c r="A24" s="7">
        <v>23</v>
      </c>
      <c r="B24" s="7">
        <v>21</v>
      </c>
      <c r="C24" s="7" t="s">
        <v>144</v>
      </c>
      <c r="D24" s="7">
        <v>3858</v>
      </c>
      <c r="E24" s="7">
        <v>3330</v>
      </c>
      <c r="F24" s="11">
        <f t="shared" si="0"/>
        <v>0.86314152410575429</v>
      </c>
      <c r="G24" s="12">
        <v>9514</v>
      </c>
      <c r="H24" s="7">
        <v>340</v>
      </c>
      <c r="I24" s="7">
        <v>431</v>
      </c>
      <c r="J24" s="7">
        <v>519</v>
      </c>
      <c r="K24" s="7">
        <v>542</v>
      </c>
      <c r="L24" s="7">
        <v>337</v>
      </c>
      <c r="M24" s="7">
        <v>373</v>
      </c>
      <c r="N24" s="7">
        <v>499</v>
      </c>
      <c r="O24" s="7">
        <v>627</v>
      </c>
      <c r="P24" s="7">
        <v>536</v>
      </c>
      <c r="Q24" s="7">
        <v>644</v>
      </c>
      <c r="R24" s="7">
        <v>593</v>
      </c>
      <c r="S24" s="7">
        <v>663</v>
      </c>
      <c r="T24" s="7">
        <v>787</v>
      </c>
      <c r="U24" s="7">
        <v>752</v>
      </c>
      <c r="V24" s="7">
        <v>695</v>
      </c>
      <c r="W24" s="7">
        <v>608</v>
      </c>
      <c r="X24" s="7">
        <v>348</v>
      </c>
      <c r="Y24" s="7">
        <v>209</v>
      </c>
      <c r="Z24" s="7">
        <v>0</v>
      </c>
      <c r="AA24" s="7">
        <v>0</v>
      </c>
      <c r="AB24" s="7">
        <v>0</v>
      </c>
      <c r="AC24" s="67">
        <f t="shared" si="1"/>
        <v>209</v>
      </c>
      <c r="AD24" s="7">
        <v>0</v>
      </c>
      <c r="AE24" s="7">
        <v>4376</v>
      </c>
      <c r="AF24" s="7">
        <v>157</v>
      </c>
      <c r="AG24" s="7">
        <v>224</v>
      </c>
      <c r="AH24" s="7">
        <v>256</v>
      </c>
      <c r="AI24" s="7">
        <v>283</v>
      </c>
      <c r="AJ24" s="7">
        <v>153</v>
      </c>
      <c r="AK24" s="7">
        <v>179</v>
      </c>
      <c r="AL24" s="7">
        <v>235</v>
      </c>
      <c r="AM24" s="7">
        <v>300</v>
      </c>
      <c r="AN24" s="7">
        <v>243</v>
      </c>
      <c r="AO24" s="7">
        <v>287</v>
      </c>
      <c r="AP24" s="7">
        <v>278</v>
      </c>
      <c r="AQ24" s="7">
        <v>279</v>
      </c>
      <c r="AR24" s="7">
        <v>347</v>
      </c>
      <c r="AS24" s="7">
        <v>336</v>
      </c>
      <c r="AT24" s="7">
        <v>304</v>
      </c>
      <c r="AU24" s="7">
        <v>293</v>
      </c>
      <c r="AV24" s="7">
        <v>155</v>
      </c>
      <c r="AW24" s="7">
        <v>60</v>
      </c>
      <c r="AX24" s="7">
        <v>0</v>
      </c>
      <c r="AY24" s="7">
        <v>0</v>
      </c>
      <c r="AZ24" s="7">
        <v>0</v>
      </c>
      <c r="BA24" s="67">
        <f t="shared" si="2"/>
        <v>60</v>
      </c>
      <c r="BB24" s="7">
        <v>0</v>
      </c>
      <c r="BC24" s="7">
        <v>5138</v>
      </c>
      <c r="BD24" s="7">
        <v>183</v>
      </c>
      <c r="BE24" s="7">
        <v>207</v>
      </c>
      <c r="BF24" s="7">
        <v>263</v>
      </c>
      <c r="BG24" s="7">
        <v>259</v>
      </c>
      <c r="BH24" s="7">
        <v>184</v>
      </c>
      <c r="BI24" s="7">
        <v>194</v>
      </c>
      <c r="BJ24" s="7">
        <v>264</v>
      </c>
      <c r="BK24" s="7">
        <v>327</v>
      </c>
      <c r="BL24" s="7">
        <v>293</v>
      </c>
      <c r="BM24" s="7">
        <v>357</v>
      </c>
      <c r="BN24" s="7">
        <v>315</v>
      </c>
      <c r="BO24" s="7">
        <v>384</v>
      </c>
      <c r="BP24" s="7">
        <v>440</v>
      </c>
      <c r="BQ24" s="7">
        <v>416</v>
      </c>
      <c r="BR24" s="7">
        <v>391</v>
      </c>
      <c r="BS24" s="7">
        <v>315</v>
      </c>
      <c r="BT24" s="7">
        <v>193</v>
      </c>
      <c r="BU24" s="7">
        <v>149</v>
      </c>
      <c r="BV24" s="7">
        <v>0</v>
      </c>
      <c r="BW24" s="7">
        <v>0</v>
      </c>
      <c r="BX24" s="7">
        <v>0</v>
      </c>
      <c r="BY24" s="67">
        <f t="shared" si="3"/>
        <v>149</v>
      </c>
      <c r="BZ24" s="7">
        <v>0</v>
      </c>
    </row>
    <row r="25" spans="1:78" x14ac:dyDescent="0.4">
      <c r="A25" s="7">
        <v>24</v>
      </c>
      <c r="B25" s="7">
        <v>23</v>
      </c>
      <c r="C25" s="7" t="s">
        <v>145</v>
      </c>
      <c r="D25" s="7">
        <v>2697</v>
      </c>
      <c r="E25" s="7">
        <v>2321</v>
      </c>
      <c r="F25" s="11">
        <f t="shared" si="0"/>
        <v>0.86058583611420092</v>
      </c>
      <c r="G25" s="12">
        <v>6370</v>
      </c>
      <c r="H25" s="7">
        <v>259</v>
      </c>
      <c r="I25" s="7">
        <v>264</v>
      </c>
      <c r="J25" s="7">
        <v>301</v>
      </c>
      <c r="K25" s="7">
        <v>296</v>
      </c>
      <c r="L25" s="7">
        <v>232</v>
      </c>
      <c r="M25" s="7">
        <v>318</v>
      </c>
      <c r="N25" s="7">
        <v>376</v>
      </c>
      <c r="O25" s="7">
        <v>376</v>
      </c>
      <c r="P25" s="7">
        <v>298</v>
      </c>
      <c r="Q25" s="7">
        <v>342</v>
      </c>
      <c r="R25" s="7">
        <v>377</v>
      </c>
      <c r="S25" s="7">
        <v>538</v>
      </c>
      <c r="T25" s="7">
        <v>741</v>
      </c>
      <c r="U25" s="7">
        <v>543</v>
      </c>
      <c r="V25" s="7">
        <v>446</v>
      </c>
      <c r="W25" s="7">
        <v>343</v>
      </c>
      <c r="X25" s="7">
        <v>188</v>
      </c>
      <c r="Y25" s="7">
        <v>126</v>
      </c>
      <c r="Z25" s="7">
        <v>0</v>
      </c>
      <c r="AA25" s="7">
        <v>0</v>
      </c>
      <c r="AB25" s="7">
        <v>0</v>
      </c>
      <c r="AC25" s="67">
        <f t="shared" si="1"/>
        <v>126</v>
      </c>
      <c r="AD25" s="7">
        <v>0</v>
      </c>
      <c r="AE25" s="7">
        <v>2862</v>
      </c>
      <c r="AF25" s="7">
        <v>146</v>
      </c>
      <c r="AG25" s="7">
        <v>140</v>
      </c>
      <c r="AH25" s="7">
        <v>148</v>
      </c>
      <c r="AI25" s="7">
        <v>149</v>
      </c>
      <c r="AJ25" s="7">
        <v>99</v>
      </c>
      <c r="AK25" s="7">
        <v>129</v>
      </c>
      <c r="AL25" s="7">
        <v>153</v>
      </c>
      <c r="AM25" s="7">
        <v>175</v>
      </c>
      <c r="AN25" s="7">
        <v>129</v>
      </c>
      <c r="AO25" s="7">
        <v>146</v>
      </c>
      <c r="AP25" s="7">
        <v>164</v>
      </c>
      <c r="AQ25" s="7">
        <v>225</v>
      </c>
      <c r="AR25" s="7">
        <v>320</v>
      </c>
      <c r="AS25" s="7">
        <v>261</v>
      </c>
      <c r="AT25" s="7">
        <v>205</v>
      </c>
      <c r="AU25" s="7">
        <v>144</v>
      </c>
      <c r="AV25" s="7">
        <v>86</v>
      </c>
      <c r="AW25" s="7">
        <v>40</v>
      </c>
      <c r="AX25" s="7">
        <v>0</v>
      </c>
      <c r="AY25" s="7">
        <v>0</v>
      </c>
      <c r="AZ25" s="7">
        <v>0</v>
      </c>
      <c r="BA25" s="67">
        <f t="shared" si="2"/>
        <v>40</v>
      </c>
      <c r="BB25" s="7">
        <v>0</v>
      </c>
      <c r="BC25" s="7">
        <v>3508</v>
      </c>
      <c r="BD25" s="7">
        <v>113</v>
      </c>
      <c r="BE25" s="7">
        <v>124</v>
      </c>
      <c r="BF25" s="7">
        <v>153</v>
      </c>
      <c r="BG25" s="7">
        <v>147</v>
      </c>
      <c r="BH25" s="7">
        <v>133</v>
      </c>
      <c r="BI25" s="7">
        <v>189</v>
      </c>
      <c r="BJ25" s="7">
        <v>223</v>
      </c>
      <c r="BK25" s="7">
        <v>201</v>
      </c>
      <c r="BL25" s="7">
        <v>169</v>
      </c>
      <c r="BM25" s="7">
        <v>196</v>
      </c>
      <c r="BN25" s="7">
        <v>213</v>
      </c>
      <c r="BO25" s="7">
        <v>313</v>
      </c>
      <c r="BP25" s="7">
        <v>421</v>
      </c>
      <c r="BQ25" s="7">
        <v>282</v>
      </c>
      <c r="BR25" s="7">
        <v>241</v>
      </c>
      <c r="BS25" s="7">
        <v>199</v>
      </c>
      <c r="BT25" s="7">
        <v>102</v>
      </c>
      <c r="BU25" s="7">
        <v>86</v>
      </c>
      <c r="BV25" s="7">
        <v>0</v>
      </c>
      <c r="BW25" s="7">
        <v>0</v>
      </c>
      <c r="BX25" s="7">
        <v>0</v>
      </c>
      <c r="BY25" s="67">
        <f t="shared" si="3"/>
        <v>86</v>
      </c>
      <c r="BZ25" s="7">
        <v>0</v>
      </c>
    </row>
    <row r="26" spans="1:78" x14ac:dyDescent="0.4">
      <c r="A26" s="7">
        <v>25</v>
      </c>
      <c r="B26" s="7">
        <v>24</v>
      </c>
      <c r="C26" s="7" t="s">
        <v>146</v>
      </c>
      <c r="D26" s="7">
        <v>2260</v>
      </c>
      <c r="E26" s="7">
        <v>1974</v>
      </c>
      <c r="F26" s="11">
        <f t="shared" si="0"/>
        <v>0.8734513274336283</v>
      </c>
      <c r="G26" s="12">
        <v>5697</v>
      </c>
      <c r="H26" s="7">
        <v>250</v>
      </c>
      <c r="I26" s="7">
        <v>309</v>
      </c>
      <c r="J26" s="7">
        <v>379</v>
      </c>
      <c r="K26" s="7">
        <v>303</v>
      </c>
      <c r="L26" s="7">
        <v>209</v>
      </c>
      <c r="M26" s="7">
        <v>269</v>
      </c>
      <c r="N26" s="7">
        <v>347</v>
      </c>
      <c r="O26" s="7">
        <v>382</v>
      </c>
      <c r="P26" s="7">
        <v>358</v>
      </c>
      <c r="Q26" s="7">
        <v>368</v>
      </c>
      <c r="R26" s="7">
        <v>330</v>
      </c>
      <c r="S26" s="7">
        <v>481</v>
      </c>
      <c r="T26" s="7">
        <v>539</v>
      </c>
      <c r="U26" s="7">
        <v>411</v>
      </c>
      <c r="V26" s="7">
        <v>261</v>
      </c>
      <c r="W26" s="7">
        <v>209</v>
      </c>
      <c r="X26" s="7">
        <v>154</v>
      </c>
      <c r="Y26" s="7">
        <v>133</v>
      </c>
      <c r="Z26" s="7">
        <v>0</v>
      </c>
      <c r="AA26" s="7">
        <v>0</v>
      </c>
      <c r="AB26" s="7">
        <v>0</v>
      </c>
      <c r="AC26" s="67">
        <f t="shared" si="1"/>
        <v>133</v>
      </c>
      <c r="AD26" s="7">
        <v>0</v>
      </c>
      <c r="AE26" s="7">
        <v>2600</v>
      </c>
      <c r="AF26" s="7">
        <v>124</v>
      </c>
      <c r="AG26" s="7">
        <v>165</v>
      </c>
      <c r="AH26" s="7">
        <v>189</v>
      </c>
      <c r="AI26" s="7">
        <v>145</v>
      </c>
      <c r="AJ26" s="7">
        <v>88</v>
      </c>
      <c r="AK26" s="7">
        <v>129</v>
      </c>
      <c r="AL26" s="7">
        <v>171</v>
      </c>
      <c r="AM26" s="7">
        <v>163</v>
      </c>
      <c r="AN26" s="7">
        <v>160</v>
      </c>
      <c r="AO26" s="7">
        <v>165</v>
      </c>
      <c r="AP26" s="7">
        <v>154</v>
      </c>
      <c r="AQ26" s="7">
        <v>205</v>
      </c>
      <c r="AR26" s="7">
        <v>244</v>
      </c>
      <c r="AS26" s="7">
        <v>188</v>
      </c>
      <c r="AT26" s="7">
        <v>118</v>
      </c>
      <c r="AU26" s="7">
        <v>98</v>
      </c>
      <c r="AV26" s="7">
        <v>64</v>
      </c>
      <c r="AW26" s="7">
        <v>27</v>
      </c>
      <c r="AX26" s="7">
        <v>0</v>
      </c>
      <c r="AY26" s="7">
        <v>0</v>
      </c>
      <c r="AZ26" s="7">
        <v>0</v>
      </c>
      <c r="BA26" s="67">
        <f t="shared" si="2"/>
        <v>27</v>
      </c>
      <c r="BB26" s="7">
        <v>0</v>
      </c>
      <c r="BC26" s="7">
        <v>3097</v>
      </c>
      <c r="BD26" s="7">
        <v>126</v>
      </c>
      <c r="BE26" s="7">
        <v>144</v>
      </c>
      <c r="BF26" s="7">
        <v>190</v>
      </c>
      <c r="BG26" s="7">
        <v>158</v>
      </c>
      <c r="BH26" s="7">
        <v>121</v>
      </c>
      <c r="BI26" s="7">
        <v>140</v>
      </c>
      <c r="BJ26" s="7">
        <v>176</v>
      </c>
      <c r="BK26" s="7">
        <v>219</v>
      </c>
      <c r="BL26" s="7">
        <v>198</v>
      </c>
      <c r="BM26" s="7">
        <v>203</v>
      </c>
      <c r="BN26" s="7">
        <v>176</v>
      </c>
      <c r="BO26" s="7">
        <v>276</v>
      </c>
      <c r="BP26" s="7">
        <v>295</v>
      </c>
      <c r="BQ26" s="7">
        <v>223</v>
      </c>
      <c r="BR26" s="7">
        <v>143</v>
      </c>
      <c r="BS26" s="7">
        <v>111</v>
      </c>
      <c r="BT26" s="7">
        <v>90</v>
      </c>
      <c r="BU26" s="7">
        <v>106</v>
      </c>
      <c r="BV26" s="7">
        <v>0</v>
      </c>
      <c r="BW26" s="7">
        <v>0</v>
      </c>
      <c r="BX26" s="7">
        <v>0</v>
      </c>
      <c r="BY26" s="67">
        <f t="shared" si="3"/>
        <v>106</v>
      </c>
      <c r="BZ26" s="7">
        <v>0</v>
      </c>
    </row>
    <row r="27" spans="1:78" x14ac:dyDescent="0.4">
      <c r="A27" s="7">
        <v>26</v>
      </c>
      <c r="B27" s="7">
        <v>22</v>
      </c>
      <c r="C27" s="7" t="s">
        <v>147</v>
      </c>
      <c r="D27" s="7">
        <v>6536</v>
      </c>
      <c r="E27" s="7">
        <v>3773</v>
      </c>
      <c r="F27" s="11">
        <f t="shared" si="0"/>
        <v>0.57726438188494489</v>
      </c>
      <c r="G27" s="12">
        <v>12877</v>
      </c>
      <c r="H27" s="7">
        <v>430</v>
      </c>
      <c r="I27" s="7">
        <v>460</v>
      </c>
      <c r="J27" s="7">
        <v>482</v>
      </c>
      <c r="K27" s="7">
        <v>784</v>
      </c>
      <c r="L27" s="7">
        <v>676</v>
      </c>
      <c r="M27" s="7">
        <v>810</v>
      </c>
      <c r="N27" s="7">
        <v>799</v>
      </c>
      <c r="O27" s="7">
        <v>876</v>
      </c>
      <c r="P27" s="7">
        <v>785</v>
      </c>
      <c r="Q27" s="7">
        <v>804</v>
      </c>
      <c r="R27" s="7">
        <v>934</v>
      </c>
      <c r="S27" s="7">
        <v>901</v>
      </c>
      <c r="T27" s="7">
        <v>878</v>
      </c>
      <c r="U27" s="7">
        <v>704</v>
      </c>
      <c r="V27" s="7">
        <v>631</v>
      </c>
      <c r="W27" s="7">
        <v>632</v>
      </c>
      <c r="X27" s="7">
        <v>512</v>
      </c>
      <c r="Y27" s="7">
        <v>531</v>
      </c>
      <c r="Z27" s="7">
        <v>0</v>
      </c>
      <c r="AA27" s="7">
        <v>0</v>
      </c>
      <c r="AB27" s="7">
        <v>0</v>
      </c>
      <c r="AC27" s="67">
        <f t="shared" si="1"/>
        <v>531</v>
      </c>
      <c r="AD27" s="7">
        <v>0</v>
      </c>
      <c r="AE27" s="7">
        <v>5767</v>
      </c>
      <c r="AF27" s="7">
        <v>242</v>
      </c>
      <c r="AG27" s="7">
        <v>239</v>
      </c>
      <c r="AH27" s="7">
        <v>254</v>
      </c>
      <c r="AI27" s="7">
        <v>442</v>
      </c>
      <c r="AJ27" s="7">
        <v>274</v>
      </c>
      <c r="AK27" s="7">
        <v>303</v>
      </c>
      <c r="AL27" s="7">
        <v>343</v>
      </c>
      <c r="AM27" s="7">
        <v>391</v>
      </c>
      <c r="AN27" s="7">
        <v>357</v>
      </c>
      <c r="AO27" s="7">
        <v>376</v>
      </c>
      <c r="AP27" s="7">
        <v>439</v>
      </c>
      <c r="AQ27" s="7">
        <v>436</v>
      </c>
      <c r="AR27" s="7">
        <v>436</v>
      </c>
      <c r="AS27" s="7">
        <v>310</v>
      </c>
      <c r="AT27" s="7">
        <v>251</v>
      </c>
      <c r="AU27" s="7">
        <v>252</v>
      </c>
      <c r="AV27" s="7">
        <v>158</v>
      </c>
      <c r="AW27" s="7">
        <v>137</v>
      </c>
      <c r="AX27" s="7">
        <v>0</v>
      </c>
      <c r="AY27" s="7">
        <v>0</v>
      </c>
      <c r="AZ27" s="7">
        <v>0</v>
      </c>
      <c r="BA27" s="67">
        <f t="shared" si="2"/>
        <v>137</v>
      </c>
      <c r="BB27" s="7">
        <v>0</v>
      </c>
      <c r="BC27" s="7">
        <v>7110</v>
      </c>
      <c r="BD27" s="7">
        <v>188</v>
      </c>
      <c r="BE27" s="7">
        <v>221</v>
      </c>
      <c r="BF27" s="7">
        <v>228</v>
      </c>
      <c r="BG27" s="7">
        <v>342</v>
      </c>
      <c r="BH27" s="7">
        <v>402</v>
      </c>
      <c r="BI27" s="7">
        <v>507</v>
      </c>
      <c r="BJ27" s="7">
        <v>456</v>
      </c>
      <c r="BK27" s="7">
        <v>485</v>
      </c>
      <c r="BL27" s="7">
        <v>428</v>
      </c>
      <c r="BM27" s="7">
        <v>428</v>
      </c>
      <c r="BN27" s="7">
        <v>495</v>
      </c>
      <c r="BO27" s="7">
        <v>465</v>
      </c>
      <c r="BP27" s="7">
        <v>442</v>
      </c>
      <c r="BQ27" s="7">
        <v>394</v>
      </c>
      <c r="BR27" s="7">
        <v>380</v>
      </c>
      <c r="BS27" s="7">
        <v>380</v>
      </c>
      <c r="BT27" s="7">
        <v>354</v>
      </c>
      <c r="BU27" s="7">
        <v>394</v>
      </c>
      <c r="BV27" s="7">
        <v>0</v>
      </c>
      <c r="BW27" s="7">
        <v>0</v>
      </c>
      <c r="BX27" s="7">
        <v>0</v>
      </c>
      <c r="BY27" s="67">
        <f t="shared" si="3"/>
        <v>394</v>
      </c>
      <c r="BZ27" s="7">
        <v>0</v>
      </c>
    </row>
    <row r="28" spans="1:78" x14ac:dyDescent="0.4">
      <c r="A28" s="7">
        <v>27</v>
      </c>
      <c r="B28" s="7">
        <v>25</v>
      </c>
      <c r="C28" s="7" t="s">
        <v>148</v>
      </c>
      <c r="D28" s="7">
        <v>6235</v>
      </c>
      <c r="E28" s="7">
        <v>2418</v>
      </c>
      <c r="F28" s="11">
        <f t="shared" si="0"/>
        <v>0.38781074578989577</v>
      </c>
      <c r="G28" s="12">
        <v>12053</v>
      </c>
      <c r="H28" s="7">
        <v>496</v>
      </c>
      <c r="I28" s="7">
        <v>522</v>
      </c>
      <c r="J28" s="7">
        <v>549</v>
      </c>
      <c r="K28" s="7">
        <v>733</v>
      </c>
      <c r="L28" s="7">
        <v>886</v>
      </c>
      <c r="M28" s="7">
        <v>866</v>
      </c>
      <c r="N28" s="7">
        <v>795</v>
      </c>
      <c r="O28" s="7">
        <v>905</v>
      </c>
      <c r="P28" s="7">
        <v>820</v>
      </c>
      <c r="Q28" s="7">
        <v>853</v>
      </c>
      <c r="R28" s="7">
        <v>753</v>
      </c>
      <c r="S28" s="7">
        <v>878</v>
      </c>
      <c r="T28" s="7">
        <v>718</v>
      </c>
      <c r="U28" s="7">
        <v>502</v>
      </c>
      <c r="V28" s="7">
        <v>422</v>
      </c>
      <c r="W28" s="7">
        <v>463</v>
      </c>
      <c r="X28" s="7">
        <v>393</v>
      </c>
      <c r="Y28" s="7">
        <v>307</v>
      </c>
      <c r="Z28" s="7">
        <v>0</v>
      </c>
      <c r="AA28" s="7">
        <v>0</v>
      </c>
      <c r="AB28" s="7">
        <v>0</v>
      </c>
      <c r="AC28" s="67">
        <f t="shared" si="1"/>
        <v>307</v>
      </c>
      <c r="AD28" s="7">
        <v>0</v>
      </c>
      <c r="AE28" s="7">
        <v>5581</v>
      </c>
      <c r="AF28" s="7">
        <v>251</v>
      </c>
      <c r="AG28" s="7">
        <v>269</v>
      </c>
      <c r="AH28" s="7">
        <v>286</v>
      </c>
      <c r="AI28" s="7">
        <v>395</v>
      </c>
      <c r="AJ28" s="7">
        <v>434</v>
      </c>
      <c r="AK28" s="7">
        <v>372</v>
      </c>
      <c r="AL28" s="7">
        <v>357</v>
      </c>
      <c r="AM28" s="7">
        <v>436</v>
      </c>
      <c r="AN28" s="7">
        <v>379</v>
      </c>
      <c r="AO28" s="7">
        <v>392</v>
      </c>
      <c r="AP28" s="7">
        <v>350</v>
      </c>
      <c r="AQ28" s="7">
        <v>439</v>
      </c>
      <c r="AR28" s="7">
        <v>339</v>
      </c>
      <c r="AS28" s="7">
        <v>216</v>
      </c>
      <c r="AT28" s="7">
        <v>184</v>
      </c>
      <c r="AU28" s="7">
        <v>149</v>
      </c>
      <c r="AV28" s="7">
        <v>156</v>
      </c>
      <c r="AW28" s="7">
        <v>76</v>
      </c>
      <c r="AX28" s="7">
        <v>0</v>
      </c>
      <c r="AY28" s="7">
        <v>0</v>
      </c>
      <c r="AZ28" s="7">
        <v>0</v>
      </c>
      <c r="BA28" s="67">
        <f t="shared" si="2"/>
        <v>76</v>
      </c>
      <c r="BB28" s="7">
        <v>0</v>
      </c>
      <c r="BC28" s="7">
        <v>6472</v>
      </c>
      <c r="BD28" s="7">
        <v>245</v>
      </c>
      <c r="BE28" s="7">
        <v>253</v>
      </c>
      <c r="BF28" s="7">
        <v>263</v>
      </c>
      <c r="BG28" s="7">
        <v>338</v>
      </c>
      <c r="BH28" s="7">
        <v>452</v>
      </c>
      <c r="BI28" s="7">
        <v>494</v>
      </c>
      <c r="BJ28" s="7">
        <v>438</v>
      </c>
      <c r="BK28" s="7">
        <v>469</v>
      </c>
      <c r="BL28" s="7">
        <v>441</v>
      </c>
      <c r="BM28" s="7">
        <v>461</v>
      </c>
      <c r="BN28" s="7">
        <v>403</v>
      </c>
      <c r="BO28" s="7">
        <v>439</v>
      </c>
      <c r="BP28" s="7">
        <v>379</v>
      </c>
      <c r="BQ28" s="7">
        <v>286</v>
      </c>
      <c r="BR28" s="7">
        <v>238</v>
      </c>
      <c r="BS28" s="7">
        <v>314</v>
      </c>
      <c r="BT28" s="7">
        <v>237</v>
      </c>
      <c r="BU28" s="7">
        <v>231</v>
      </c>
      <c r="BV28" s="7">
        <v>0</v>
      </c>
      <c r="BW28" s="7">
        <v>0</v>
      </c>
      <c r="BX28" s="7">
        <v>0</v>
      </c>
      <c r="BY28" s="67">
        <f t="shared" si="3"/>
        <v>231</v>
      </c>
      <c r="BZ28" s="7">
        <v>0</v>
      </c>
    </row>
    <row r="29" spans="1:78" x14ac:dyDescent="0.4">
      <c r="A29" s="7">
        <v>28</v>
      </c>
      <c r="B29" s="7">
        <v>26</v>
      </c>
      <c r="C29" s="7" t="s">
        <v>149</v>
      </c>
      <c r="D29" s="7">
        <v>5198</v>
      </c>
      <c r="E29" s="7">
        <v>3302</v>
      </c>
      <c r="F29" s="11">
        <f t="shared" si="0"/>
        <v>0.63524432474028469</v>
      </c>
      <c r="G29" s="12">
        <v>12002</v>
      </c>
      <c r="H29" s="7">
        <v>592</v>
      </c>
      <c r="I29" s="7">
        <v>507</v>
      </c>
      <c r="J29" s="7">
        <v>514</v>
      </c>
      <c r="K29" s="7">
        <v>792</v>
      </c>
      <c r="L29" s="7">
        <v>555</v>
      </c>
      <c r="M29" s="7">
        <v>775</v>
      </c>
      <c r="N29" s="7">
        <v>902</v>
      </c>
      <c r="O29" s="7">
        <v>769</v>
      </c>
      <c r="P29" s="7">
        <v>765</v>
      </c>
      <c r="Q29" s="7">
        <v>699</v>
      </c>
      <c r="R29" s="7">
        <v>691</v>
      </c>
      <c r="S29" s="7">
        <v>821</v>
      </c>
      <c r="T29" s="7">
        <v>860</v>
      </c>
      <c r="U29" s="7">
        <v>648</v>
      </c>
      <c r="V29" s="7">
        <v>544</v>
      </c>
      <c r="W29" s="7">
        <v>554</v>
      </c>
      <c r="X29" s="7">
        <v>495</v>
      </c>
      <c r="Y29" s="7">
        <v>435</v>
      </c>
      <c r="Z29" s="7">
        <v>0</v>
      </c>
      <c r="AA29" s="7">
        <v>0</v>
      </c>
      <c r="AB29" s="7">
        <v>0</v>
      </c>
      <c r="AC29" s="67">
        <f t="shared" si="1"/>
        <v>435</v>
      </c>
      <c r="AD29" s="7">
        <v>0</v>
      </c>
      <c r="AE29" s="7">
        <v>5697</v>
      </c>
      <c r="AF29" s="7">
        <v>301</v>
      </c>
      <c r="AG29" s="7">
        <v>266</v>
      </c>
      <c r="AH29" s="7">
        <v>270</v>
      </c>
      <c r="AI29" s="7">
        <v>463</v>
      </c>
      <c r="AJ29" s="7">
        <v>240</v>
      </c>
      <c r="AK29" s="7">
        <v>382</v>
      </c>
      <c r="AL29" s="7">
        <v>437</v>
      </c>
      <c r="AM29" s="7">
        <v>382</v>
      </c>
      <c r="AN29" s="7">
        <v>355</v>
      </c>
      <c r="AO29" s="7">
        <v>334</v>
      </c>
      <c r="AP29" s="7">
        <v>339</v>
      </c>
      <c r="AQ29" s="7">
        <v>402</v>
      </c>
      <c r="AR29" s="7">
        <v>425</v>
      </c>
      <c r="AS29" s="7">
        <v>314</v>
      </c>
      <c r="AT29" s="7">
        <v>215</v>
      </c>
      <c r="AU29" s="7">
        <v>212</v>
      </c>
      <c r="AV29" s="7">
        <v>191</v>
      </c>
      <c r="AW29" s="7">
        <v>123</v>
      </c>
      <c r="AX29" s="7">
        <v>0</v>
      </c>
      <c r="AY29" s="7">
        <v>0</v>
      </c>
      <c r="AZ29" s="7">
        <v>0</v>
      </c>
      <c r="BA29" s="67">
        <f t="shared" si="2"/>
        <v>123</v>
      </c>
      <c r="BB29" s="7">
        <v>0</v>
      </c>
      <c r="BC29" s="7">
        <v>6305</v>
      </c>
      <c r="BD29" s="7">
        <v>291</v>
      </c>
      <c r="BE29" s="7">
        <v>241</v>
      </c>
      <c r="BF29" s="7">
        <v>244</v>
      </c>
      <c r="BG29" s="7">
        <v>329</v>
      </c>
      <c r="BH29" s="7">
        <v>315</v>
      </c>
      <c r="BI29" s="7">
        <v>393</v>
      </c>
      <c r="BJ29" s="7">
        <v>465</v>
      </c>
      <c r="BK29" s="7">
        <v>387</v>
      </c>
      <c r="BL29" s="7">
        <v>410</v>
      </c>
      <c r="BM29" s="7">
        <v>365</v>
      </c>
      <c r="BN29" s="7">
        <v>352</v>
      </c>
      <c r="BO29" s="7">
        <v>419</v>
      </c>
      <c r="BP29" s="7">
        <v>435</v>
      </c>
      <c r="BQ29" s="7">
        <v>334</v>
      </c>
      <c r="BR29" s="7">
        <v>329</v>
      </c>
      <c r="BS29" s="7">
        <v>342</v>
      </c>
      <c r="BT29" s="7">
        <v>304</v>
      </c>
      <c r="BU29" s="7">
        <v>312</v>
      </c>
      <c r="BV29" s="7">
        <v>0</v>
      </c>
      <c r="BW29" s="7">
        <v>0</v>
      </c>
      <c r="BX29" s="7">
        <v>0</v>
      </c>
      <c r="BY29" s="67">
        <f t="shared" si="3"/>
        <v>312</v>
      </c>
      <c r="BZ29" s="7">
        <v>0</v>
      </c>
    </row>
    <row r="30" spans="1:78" x14ac:dyDescent="0.4">
      <c r="A30" s="7">
        <v>29</v>
      </c>
      <c r="B30" s="7">
        <v>27</v>
      </c>
      <c r="C30" s="7" t="s">
        <v>150</v>
      </c>
      <c r="D30" s="7">
        <v>4843</v>
      </c>
      <c r="E30" s="7">
        <v>3990</v>
      </c>
      <c r="F30" s="11">
        <f t="shared" si="0"/>
        <v>0.82386950237456125</v>
      </c>
      <c r="G30" s="12">
        <v>12787</v>
      </c>
      <c r="H30" s="7">
        <v>501</v>
      </c>
      <c r="I30" s="7">
        <v>530</v>
      </c>
      <c r="J30" s="7">
        <v>628</v>
      </c>
      <c r="K30" s="7">
        <v>749</v>
      </c>
      <c r="L30" s="7">
        <v>581</v>
      </c>
      <c r="M30" s="7">
        <v>657</v>
      </c>
      <c r="N30" s="7">
        <v>689</v>
      </c>
      <c r="O30" s="7">
        <v>716</v>
      </c>
      <c r="P30" s="7">
        <v>704</v>
      </c>
      <c r="Q30" s="7">
        <v>831</v>
      </c>
      <c r="R30" s="7">
        <v>1042</v>
      </c>
      <c r="S30" s="7">
        <v>1206</v>
      </c>
      <c r="T30" s="7">
        <v>1257</v>
      </c>
      <c r="U30" s="7">
        <v>858</v>
      </c>
      <c r="V30" s="7">
        <v>616</v>
      </c>
      <c r="W30" s="7">
        <v>538</v>
      </c>
      <c r="X30" s="7">
        <v>389</v>
      </c>
      <c r="Y30" s="7">
        <v>277</v>
      </c>
      <c r="Z30" s="7">
        <v>0</v>
      </c>
      <c r="AA30" s="7">
        <v>0</v>
      </c>
      <c r="AB30" s="7">
        <v>0</v>
      </c>
      <c r="AC30" s="67">
        <f t="shared" si="1"/>
        <v>277</v>
      </c>
      <c r="AD30" s="7">
        <v>0</v>
      </c>
      <c r="AE30" s="7">
        <v>5952</v>
      </c>
      <c r="AF30" s="7">
        <v>274</v>
      </c>
      <c r="AG30" s="7">
        <v>267</v>
      </c>
      <c r="AH30" s="7">
        <v>315</v>
      </c>
      <c r="AI30" s="7">
        <v>382</v>
      </c>
      <c r="AJ30" s="7">
        <v>264</v>
      </c>
      <c r="AK30" s="7">
        <v>300</v>
      </c>
      <c r="AL30" s="7">
        <v>298</v>
      </c>
      <c r="AM30" s="7">
        <v>349</v>
      </c>
      <c r="AN30" s="7">
        <v>317</v>
      </c>
      <c r="AO30" s="7">
        <v>356</v>
      </c>
      <c r="AP30" s="7">
        <v>457</v>
      </c>
      <c r="AQ30" s="7">
        <v>539</v>
      </c>
      <c r="AR30" s="7">
        <v>646</v>
      </c>
      <c r="AS30" s="7">
        <v>425</v>
      </c>
      <c r="AT30" s="7">
        <v>296</v>
      </c>
      <c r="AU30" s="7">
        <v>224</v>
      </c>
      <c r="AV30" s="7">
        <v>154</v>
      </c>
      <c r="AW30" s="7">
        <v>76</v>
      </c>
      <c r="AX30" s="7">
        <v>0</v>
      </c>
      <c r="AY30" s="7">
        <v>0</v>
      </c>
      <c r="AZ30" s="7">
        <v>0</v>
      </c>
      <c r="BA30" s="67">
        <f t="shared" si="2"/>
        <v>76</v>
      </c>
      <c r="BB30" s="7">
        <v>0</v>
      </c>
      <c r="BC30" s="7">
        <v>6835</v>
      </c>
      <c r="BD30" s="7">
        <v>227</v>
      </c>
      <c r="BE30" s="7">
        <v>263</v>
      </c>
      <c r="BF30" s="7">
        <v>313</v>
      </c>
      <c r="BG30" s="7">
        <v>367</v>
      </c>
      <c r="BH30" s="7">
        <v>317</v>
      </c>
      <c r="BI30" s="7">
        <v>357</v>
      </c>
      <c r="BJ30" s="7">
        <v>391</v>
      </c>
      <c r="BK30" s="7">
        <v>367</v>
      </c>
      <c r="BL30" s="7">
        <v>387</v>
      </c>
      <c r="BM30" s="7">
        <v>475</v>
      </c>
      <c r="BN30" s="7">
        <v>585</v>
      </c>
      <c r="BO30" s="7">
        <v>667</v>
      </c>
      <c r="BP30" s="7">
        <v>611</v>
      </c>
      <c r="BQ30" s="7">
        <v>433</v>
      </c>
      <c r="BR30" s="7">
        <v>320</v>
      </c>
      <c r="BS30" s="7">
        <v>314</v>
      </c>
      <c r="BT30" s="7">
        <v>235</v>
      </c>
      <c r="BU30" s="7">
        <v>201</v>
      </c>
      <c r="BV30" s="7">
        <v>0</v>
      </c>
      <c r="BW30" s="7">
        <v>0</v>
      </c>
      <c r="BX30" s="7">
        <v>0</v>
      </c>
      <c r="BY30" s="67">
        <f t="shared" si="3"/>
        <v>201</v>
      </c>
      <c r="BZ30" s="7">
        <v>0</v>
      </c>
    </row>
    <row r="31" spans="1:78" x14ac:dyDescent="0.4">
      <c r="A31" s="7">
        <v>30</v>
      </c>
      <c r="B31" s="7">
        <v>28</v>
      </c>
      <c r="C31" s="7" t="s">
        <v>151</v>
      </c>
      <c r="D31" s="7">
        <v>4619</v>
      </c>
      <c r="E31" s="7">
        <v>3005</v>
      </c>
      <c r="F31" s="11">
        <f t="shared" si="0"/>
        <v>0.65057371725481705</v>
      </c>
      <c r="G31" s="12">
        <v>11090</v>
      </c>
      <c r="H31" s="7">
        <v>578</v>
      </c>
      <c r="I31" s="7">
        <v>470</v>
      </c>
      <c r="J31" s="7">
        <v>498</v>
      </c>
      <c r="K31" s="7">
        <v>519</v>
      </c>
      <c r="L31" s="7">
        <v>500</v>
      </c>
      <c r="M31" s="7">
        <v>691</v>
      </c>
      <c r="N31" s="7">
        <v>738</v>
      </c>
      <c r="O31" s="7">
        <v>699</v>
      </c>
      <c r="P31" s="7">
        <v>721</v>
      </c>
      <c r="Q31" s="7">
        <v>678</v>
      </c>
      <c r="R31" s="7">
        <v>756</v>
      </c>
      <c r="S31" s="7">
        <v>917</v>
      </c>
      <c r="T31" s="7">
        <v>959</v>
      </c>
      <c r="U31" s="7">
        <v>657</v>
      </c>
      <c r="V31" s="7">
        <v>590</v>
      </c>
      <c r="W31" s="7">
        <v>497</v>
      </c>
      <c r="X31" s="7">
        <v>321</v>
      </c>
      <c r="Y31" s="7">
        <v>271</v>
      </c>
      <c r="Z31" s="7">
        <v>0</v>
      </c>
      <c r="AA31" s="7">
        <v>0</v>
      </c>
      <c r="AB31" s="7">
        <v>0</v>
      </c>
      <c r="AC31" s="67">
        <f t="shared" si="1"/>
        <v>271</v>
      </c>
      <c r="AD31" s="7">
        <v>0</v>
      </c>
      <c r="AE31" s="7">
        <v>5212</v>
      </c>
      <c r="AF31" s="7">
        <v>315</v>
      </c>
      <c r="AG31" s="7">
        <v>244</v>
      </c>
      <c r="AH31" s="7">
        <v>259</v>
      </c>
      <c r="AI31" s="7">
        <v>256</v>
      </c>
      <c r="AJ31" s="7">
        <v>231</v>
      </c>
      <c r="AK31" s="7">
        <v>315</v>
      </c>
      <c r="AL31" s="7">
        <v>362</v>
      </c>
      <c r="AM31" s="7">
        <v>339</v>
      </c>
      <c r="AN31" s="7">
        <v>318</v>
      </c>
      <c r="AO31" s="7">
        <v>313</v>
      </c>
      <c r="AP31" s="7">
        <v>347</v>
      </c>
      <c r="AQ31" s="7">
        <v>425</v>
      </c>
      <c r="AR31" s="7">
        <v>481</v>
      </c>
      <c r="AS31" s="7">
        <v>308</v>
      </c>
      <c r="AT31" s="7">
        <v>264</v>
      </c>
      <c r="AU31" s="7">
        <v>208</v>
      </c>
      <c r="AV31" s="7">
        <v>134</v>
      </c>
      <c r="AW31" s="7">
        <v>75</v>
      </c>
      <c r="AX31" s="7">
        <v>0</v>
      </c>
      <c r="AY31" s="7">
        <v>0</v>
      </c>
      <c r="AZ31" s="7">
        <v>0</v>
      </c>
      <c r="BA31" s="67">
        <f t="shared" si="2"/>
        <v>75</v>
      </c>
      <c r="BB31" s="7">
        <v>0</v>
      </c>
      <c r="BC31" s="7">
        <v>5878</v>
      </c>
      <c r="BD31" s="7">
        <v>263</v>
      </c>
      <c r="BE31" s="7">
        <v>226</v>
      </c>
      <c r="BF31" s="7">
        <v>239</v>
      </c>
      <c r="BG31" s="7">
        <v>263</v>
      </c>
      <c r="BH31" s="7">
        <v>269</v>
      </c>
      <c r="BI31" s="7">
        <v>376</v>
      </c>
      <c r="BJ31" s="7">
        <v>376</v>
      </c>
      <c r="BK31" s="7">
        <v>360</v>
      </c>
      <c r="BL31" s="7">
        <v>403</v>
      </c>
      <c r="BM31" s="7">
        <v>365</v>
      </c>
      <c r="BN31" s="7">
        <v>409</v>
      </c>
      <c r="BO31" s="7">
        <v>492</v>
      </c>
      <c r="BP31" s="7">
        <v>478</v>
      </c>
      <c r="BQ31" s="7">
        <v>349</v>
      </c>
      <c r="BR31" s="7">
        <v>326</v>
      </c>
      <c r="BS31" s="7">
        <v>289</v>
      </c>
      <c r="BT31" s="7">
        <v>187</v>
      </c>
      <c r="BU31" s="7">
        <v>196</v>
      </c>
      <c r="BV31" s="7">
        <v>0</v>
      </c>
      <c r="BW31" s="7">
        <v>0</v>
      </c>
      <c r="BX31" s="7">
        <v>0</v>
      </c>
      <c r="BY31" s="67">
        <f t="shared" si="3"/>
        <v>196</v>
      </c>
      <c r="BZ31" s="7">
        <v>0</v>
      </c>
    </row>
    <row r="32" spans="1:78" x14ac:dyDescent="0.4">
      <c r="A32" s="7">
        <v>31</v>
      </c>
      <c r="B32" s="7">
        <v>9</v>
      </c>
      <c r="C32" s="7" t="s">
        <v>152</v>
      </c>
      <c r="D32" s="7">
        <v>6753</v>
      </c>
      <c r="E32" s="7">
        <v>2876</v>
      </c>
      <c r="F32" s="11">
        <f t="shared" si="0"/>
        <v>0.42588479194432105</v>
      </c>
      <c r="G32" s="12">
        <v>11196</v>
      </c>
      <c r="H32" s="7">
        <v>365</v>
      </c>
      <c r="I32" s="7">
        <v>388</v>
      </c>
      <c r="J32" s="7">
        <v>379</v>
      </c>
      <c r="K32" s="7">
        <v>516</v>
      </c>
      <c r="L32" s="7">
        <v>1056</v>
      </c>
      <c r="M32" s="7">
        <v>909</v>
      </c>
      <c r="N32" s="7">
        <v>857</v>
      </c>
      <c r="O32" s="7">
        <v>799</v>
      </c>
      <c r="P32" s="7">
        <v>786</v>
      </c>
      <c r="Q32" s="7">
        <v>693</v>
      </c>
      <c r="R32" s="7">
        <v>685</v>
      </c>
      <c r="S32" s="7">
        <v>724</v>
      </c>
      <c r="T32" s="7">
        <v>652</v>
      </c>
      <c r="U32" s="7">
        <v>442</v>
      </c>
      <c r="V32" s="7">
        <v>393</v>
      </c>
      <c r="W32" s="7">
        <v>409</v>
      </c>
      <c r="X32" s="7">
        <v>330</v>
      </c>
      <c r="Y32" s="7">
        <v>404</v>
      </c>
      <c r="Z32" s="7">
        <v>0</v>
      </c>
      <c r="AA32" s="7">
        <v>0</v>
      </c>
      <c r="AB32" s="7">
        <v>0</v>
      </c>
      <c r="AC32" s="67">
        <f t="shared" si="1"/>
        <v>404</v>
      </c>
      <c r="AD32" s="7">
        <v>0</v>
      </c>
      <c r="AE32" s="7">
        <v>5011</v>
      </c>
      <c r="AF32" s="7">
        <v>191</v>
      </c>
      <c r="AG32" s="7">
        <v>210</v>
      </c>
      <c r="AH32" s="7">
        <v>170</v>
      </c>
      <c r="AI32" s="7">
        <v>260</v>
      </c>
      <c r="AJ32" s="7">
        <v>515</v>
      </c>
      <c r="AK32" s="7">
        <v>406</v>
      </c>
      <c r="AL32" s="7">
        <v>361</v>
      </c>
      <c r="AM32" s="7">
        <v>357</v>
      </c>
      <c r="AN32" s="7">
        <v>362</v>
      </c>
      <c r="AO32" s="7">
        <v>334</v>
      </c>
      <c r="AP32" s="7">
        <v>311</v>
      </c>
      <c r="AQ32" s="7">
        <v>333</v>
      </c>
      <c r="AR32" s="7">
        <v>323</v>
      </c>
      <c r="AS32" s="7">
        <v>165</v>
      </c>
      <c r="AT32" s="7">
        <v>162</v>
      </c>
      <c r="AU32" s="7">
        <v>145</v>
      </c>
      <c r="AV32" s="7">
        <v>110</v>
      </c>
      <c r="AW32" s="7">
        <v>109</v>
      </c>
      <c r="AX32" s="7">
        <v>0</v>
      </c>
      <c r="AY32" s="7">
        <v>0</v>
      </c>
      <c r="AZ32" s="7">
        <v>0</v>
      </c>
      <c r="BA32" s="67">
        <f t="shared" si="2"/>
        <v>109</v>
      </c>
      <c r="BB32" s="7">
        <v>0</v>
      </c>
      <c r="BC32" s="7">
        <v>6185</v>
      </c>
      <c r="BD32" s="7">
        <v>174</v>
      </c>
      <c r="BE32" s="7">
        <v>178</v>
      </c>
      <c r="BF32" s="7">
        <v>209</v>
      </c>
      <c r="BG32" s="7">
        <v>256</v>
      </c>
      <c r="BH32" s="7">
        <v>541</v>
      </c>
      <c r="BI32" s="7">
        <v>503</v>
      </c>
      <c r="BJ32" s="7">
        <v>496</v>
      </c>
      <c r="BK32" s="7">
        <v>442</v>
      </c>
      <c r="BL32" s="7">
        <v>424</v>
      </c>
      <c r="BM32" s="7">
        <v>359</v>
      </c>
      <c r="BN32" s="7">
        <v>374</v>
      </c>
      <c r="BO32" s="7">
        <v>391</v>
      </c>
      <c r="BP32" s="7">
        <v>329</v>
      </c>
      <c r="BQ32" s="7">
        <v>277</v>
      </c>
      <c r="BR32" s="7">
        <v>231</v>
      </c>
      <c r="BS32" s="7">
        <v>264</v>
      </c>
      <c r="BT32" s="7">
        <v>220</v>
      </c>
      <c r="BU32" s="7">
        <v>295</v>
      </c>
      <c r="BV32" s="7">
        <v>0</v>
      </c>
      <c r="BW32" s="7">
        <v>0</v>
      </c>
      <c r="BX32" s="7">
        <v>0</v>
      </c>
      <c r="BY32" s="67">
        <f t="shared" si="3"/>
        <v>295</v>
      </c>
      <c r="BZ32" s="7">
        <v>0</v>
      </c>
    </row>
    <row r="33" spans="1:78" x14ac:dyDescent="0.4">
      <c r="A33" s="7">
        <v>32</v>
      </c>
      <c r="B33" s="7">
        <v>10</v>
      </c>
      <c r="C33" s="7" t="s">
        <v>153</v>
      </c>
      <c r="D33" s="7">
        <v>6536</v>
      </c>
      <c r="E33" s="7">
        <v>2300</v>
      </c>
      <c r="F33" s="11">
        <f t="shared" si="0"/>
        <v>0.35189718482252141</v>
      </c>
      <c r="G33" s="12">
        <v>10731</v>
      </c>
      <c r="H33" s="7">
        <v>348</v>
      </c>
      <c r="I33" s="7">
        <v>355</v>
      </c>
      <c r="J33" s="7">
        <v>332</v>
      </c>
      <c r="K33" s="7">
        <v>658</v>
      </c>
      <c r="L33" s="7">
        <v>1293</v>
      </c>
      <c r="M33" s="7">
        <v>837</v>
      </c>
      <c r="N33" s="7">
        <v>768</v>
      </c>
      <c r="O33" s="7">
        <v>838</v>
      </c>
      <c r="P33" s="7">
        <v>692</v>
      </c>
      <c r="Q33" s="7">
        <v>552</v>
      </c>
      <c r="R33" s="7">
        <v>578</v>
      </c>
      <c r="S33" s="7">
        <v>644</v>
      </c>
      <c r="T33" s="7">
        <v>638</v>
      </c>
      <c r="U33" s="7">
        <v>426</v>
      </c>
      <c r="V33" s="7">
        <v>368</v>
      </c>
      <c r="W33" s="7">
        <v>387</v>
      </c>
      <c r="X33" s="7">
        <v>347</v>
      </c>
      <c r="Y33" s="7">
        <v>347</v>
      </c>
      <c r="Z33" s="7">
        <v>0</v>
      </c>
      <c r="AA33" s="7">
        <v>0</v>
      </c>
      <c r="AB33" s="7">
        <v>0</v>
      </c>
      <c r="AC33" s="67">
        <f t="shared" si="1"/>
        <v>347</v>
      </c>
      <c r="AD33" s="7">
        <v>0</v>
      </c>
      <c r="AE33" s="7">
        <v>4888</v>
      </c>
      <c r="AF33" s="7">
        <v>166</v>
      </c>
      <c r="AG33" s="7">
        <v>178</v>
      </c>
      <c r="AH33" s="7">
        <v>166</v>
      </c>
      <c r="AI33" s="7">
        <v>330</v>
      </c>
      <c r="AJ33" s="7">
        <v>677</v>
      </c>
      <c r="AK33" s="7">
        <v>383</v>
      </c>
      <c r="AL33" s="7">
        <v>314</v>
      </c>
      <c r="AM33" s="7">
        <v>395</v>
      </c>
      <c r="AN33" s="7">
        <v>313</v>
      </c>
      <c r="AO33" s="7">
        <v>239</v>
      </c>
      <c r="AP33" s="7">
        <v>275</v>
      </c>
      <c r="AQ33" s="7">
        <v>297</v>
      </c>
      <c r="AR33" s="7">
        <v>311</v>
      </c>
      <c r="AS33" s="7">
        <v>174</v>
      </c>
      <c r="AT33" s="7">
        <v>158</v>
      </c>
      <c r="AU33" s="7">
        <v>147</v>
      </c>
      <c r="AV33" s="7">
        <v>107</v>
      </c>
      <c r="AW33" s="7">
        <v>83</v>
      </c>
      <c r="AX33" s="7">
        <v>0</v>
      </c>
      <c r="AY33" s="7">
        <v>0</v>
      </c>
      <c r="AZ33" s="7">
        <v>0</v>
      </c>
      <c r="BA33" s="67">
        <f t="shared" si="2"/>
        <v>83</v>
      </c>
      <c r="BB33" s="7">
        <v>0</v>
      </c>
      <c r="BC33" s="7">
        <v>5843</v>
      </c>
      <c r="BD33" s="7">
        <v>182</v>
      </c>
      <c r="BE33" s="7">
        <v>177</v>
      </c>
      <c r="BF33" s="7">
        <v>166</v>
      </c>
      <c r="BG33" s="7">
        <v>328</v>
      </c>
      <c r="BH33" s="7">
        <v>616</v>
      </c>
      <c r="BI33" s="7">
        <v>454</v>
      </c>
      <c r="BJ33" s="7">
        <v>454</v>
      </c>
      <c r="BK33" s="7">
        <v>443</v>
      </c>
      <c r="BL33" s="7">
        <v>379</v>
      </c>
      <c r="BM33" s="7">
        <v>313</v>
      </c>
      <c r="BN33" s="7">
        <v>303</v>
      </c>
      <c r="BO33" s="7">
        <v>347</v>
      </c>
      <c r="BP33" s="7">
        <v>327</v>
      </c>
      <c r="BQ33" s="7">
        <v>252</v>
      </c>
      <c r="BR33" s="7">
        <v>210</v>
      </c>
      <c r="BS33" s="7">
        <v>240</v>
      </c>
      <c r="BT33" s="7">
        <v>240</v>
      </c>
      <c r="BU33" s="7">
        <v>264</v>
      </c>
      <c r="BV33" s="7">
        <v>0</v>
      </c>
      <c r="BW33" s="7">
        <v>0</v>
      </c>
      <c r="BX33" s="7">
        <v>0</v>
      </c>
      <c r="BY33" s="67">
        <f t="shared" si="3"/>
        <v>264</v>
      </c>
      <c r="BZ33" s="7">
        <v>0</v>
      </c>
    </row>
    <row r="34" spans="1:78" x14ac:dyDescent="0.4">
      <c r="A34" s="7">
        <v>33</v>
      </c>
      <c r="B34" s="7">
        <v>11</v>
      </c>
      <c r="C34" s="7" t="s">
        <v>154</v>
      </c>
      <c r="D34" s="7">
        <v>8668</v>
      </c>
      <c r="E34" s="7">
        <v>3669</v>
      </c>
      <c r="F34" s="11">
        <f t="shared" si="0"/>
        <v>0.42328103368712505</v>
      </c>
      <c r="G34" s="12">
        <v>16293</v>
      </c>
      <c r="H34" s="7">
        <v>781</v>
      </c>
      <c r="I34" s="7">
        <v>683</v>
      </c>
      <c r="J34" s="7">
        <v>581</v>
      </c>
      <c r="K34" s="7">
        <v>725</v>
      </c>
      <c r="L34" s="7">
        <v>1164</v>
      </c>
      <c r="M34" s="7">
        <v>1211</v>
      </c>
      <c r="N34" s="7">
        <v>1315</v>
      </c>
      <c r="O34" s="7">
        <v>1426</v>
      </c>
      <c r="P34" s="7">
        <v>1206</v>
      </c>
      <c r="Q34" s="7">
        <v>1076</v>
      </c>
      <c r="R34" s="7">
        <v>1030</v>
      </c>
      <c r="S34" s="7">
        <v>1069</v>
      </c>
      <c r="T34" s="7">
        <v>921</v>
      </c>
      <c r="U34" s="7">
        <v>724</v>
      </c>
      <c r="V34" s="7">
        <v>595</v>
      </c>
      <c r="W34" s="7">
        <v>595</v>
      </c>
      <c r="X34" s="7">
        <v>507</v>
      </c>
      <c r="Y34" s="7">
        <v>427</v>
      </c>
      <c r="Z34" s="7">
        <v>0</v>
      </c>
      <c r="AA34" s="7">
        <v>0</v>
      </c>
      <c r="AB34" s="7">
        <v>0</v>
      </c>
      <c r="AC34" s="67">
        <f t="shared" si="1"/>
        <v>427</v>
      </c>
      <c r="AD34" s="7">
        <v>0</v>
      </c>
      <c r="AE34" s="7">
        <v>7454</v>
      </c>
      <c r="AF34" s="7">
        <v>385</v>
      </c>
      <c r="AG34" s="7">
        <v>358</v>
      </c>
      <c r="AH34" s="7">
        <v>295</v>
      </c>
      <c r="AI34" s="7">
        <v>330</v>
      </c>
      <c r="AJ34" s="7">
        <v>528</v>
      </c>
      <c r="AK34" s="7">
        <v>530</v>
      </c>
      <c r="AL34" s="7">
        <v>581</v>
      </c>
      <c r="AM34" s="7">
        <v>673</v>
      </c>
      <c r="AN34" s="7">
        <v>571</v>
      </c>
      <c r="AO34" s="7">
        <v>517</v>
      </c>
      <c r="AP34" s="7">
        <v>509</v>
      </c>
      <c r="AQ34" s="7">
        <v>519</v>
      </c>
      <c r="AR34" s="7">
        <v>428</v>
      </c>
      <c r="AS34" s="7">
        <v>325</v>
      </c>
      <c r="AT34" s="7">
        <v>252</v>
      </c>
      <c r="AU34" s="7">
        <v>221</v>
      </c>
      <c r="AV34" s="7">
        <v>172</v>
      </c>
      <c r="AW34" s="7">
        <v>127</v>
      </c>
      <c r="AX34" s="7">
        <v>0</v>
      </c>
      <c r="AY34" s="7">
        <v>0</v>
      </c>
      <c r="AZ34" s="7">
        <v>0</v>
      </c>
      <c r="BA34" s="67">
        <f t="shared" si="2"/>
        <v>127</v>
      </c>
      <c r="BB34" s="7">
        <v>0</v>
      </c>
      <c r="BC34" s="7">
        <v>8839</v>
      </c>
      <c r="BD34" s="7">
        <v>396</v>
      </c>
      <c r="BE34" s="7">
        <v>325</v>
      </c>
      <c r="BF34" s="7">
        <v>286</v>
      </c>
      <c r="BG34" s="7">
        <v>395</v>
      </c>
      <c r="BH34" s="7">
        <v>636</v>
      </c>
      <c r="BI34" s="7">
        <v>681</v>
      </c>
      <c r="BJ34" s="7">
        <v>734</v>
      </c>
      <c r="BK34" s="7">
        <v>753</v>
      </c>
      <c r="BL34" s="7">
        <v>635</v>
      </c>
      <c r="BM34" s="7">
        <v>559</v>
      </c>
      <c r="BN34" s="7">
        <v>521</v>
      </c>
      <c r="BO34" s="7">
        <v>550</v>
      </c>
      <c r="BP34" s="7">
        <v>493</v>
      </c>
      <c r="BQ34" s="7">
        <v>399</v>
      </c>
      <c r="BR34" s="7">
        <v>343</v>
      </c>
      <c r="BS34" s="7">
        <v>374</v>
      </c>
      <c r="BT34" s="7">
        <v>335</v>
      </c>
      <c r="BU34" s="7">
        <v>300</v>
      </c>
      <c r="BV34" s="7">
        <v>0</v>
      </c>
      <c r="BW34" s="7">
        <v>0</v>
      </c>
      <c r="BX34" s="7">
        <v>0</v>
      </c>
      <c r="BY34" s="67">
        <f t="shared" si="3"/>
        <v>300</v>
      </c>
      <c r="BZ34" s="7">
        <v>0</v>
      </c>
    </row>
    <row r="35" spans="1:78" x14ac:dyDescent="0.4">
      <c r="A35" s="7">
        <v>34</v>
      </c>
      <c r="B35" s="7">
        <v>12</v>
      </c>
      <c r="C35" s="7" t="s">
        <v>155</v>
      </c>
      <c r="D35" s="7">
        <v>9800</v>
      </c>
      <c r="E35" s="7">
        <v>2308</v>
      </c>
      <c r="F35" s="11">
        <f t="shared" si="0"/>
        <v>0.23551020408163265</v>
      </c>
      <c r="G35" s="12">
        <v>15711</v>
      </c>
      <c r="H35" s="7">
        <v>442</v>
      </c>
      <c r="I35" s="7">
        <v>427</v>
      </c>
      <c r="J35" s="7">
        <v>429</v>
      </c>
      <c r="K35" s="7">
        <v>1233</v>
      </c>
      <c r="L35" s="7">
        <v>2590</v>
      </c>
      <c r="M35" s="7">
        <v>1275</v>
      </c>
      <c r="N35" s="7">
        <v>1160</v>
      </c>
      <c r="O35" s="7">
        <v>945</v>
      </c>
      <c r="P35" s="7">
        <v>823</v>
      </c>
      <c r="Q35" s="7">
        <v>784</v>
      </c>
      <c r="R35" s="7">
        <v>813</v>
      </c>
      <c r="S35" s="7">
        <v>883</v>
      </c>
      <c r="T35" s="7">
        <v>766</v>
      </c>
      <c r="U35" s="7">
        <v>586</v>
      </c>
      <c r="V35" s="7">
        <v>563</v>
      </c>
      <c r="W35" s="7">
        <v>564</v>
      </c>
      <c r="X35" s="7">
        <v>510</v>
      </c>
      <c r="Y35" s="7">
        <v>423</v>
      </c>
      <c r="Z35" s="7">
        <v>0</v>
      </c>
      <c r="AA35" s="7">
        <v>0</v>
      </c>
      <c r="AB35" s="7">
        <v>0</v>
      </c>
      <c r="AC35" s="67">
        <f t="shared" si="1"/>
        <v>423</v>
      </c>
      <c r="AD35" s="7">
        <v>0</v>
      </c>
      <c r="AE35" s="7">
        <v>7768</v>
      </c>
      <c r="AF35" s="7">
        <v>226</v>
      </c>
      <c r="AG35" s="7">
        <v>199</v>
      </c>
      <c r="AH35" s="7">
        <v>221</v>
      </c>
      <c r="AI35" s="7">
        <v>648</v>
      </c>
      <c r="AJ35" s="7">
        <v>1542</v>
      </c>
      <c r="AK35" s="7">
        <v>632</v>
      </c>
      <c r="AL35" s="7">
        <v>561</v>
      </c>
      <c r="AM35" s="7">
        <v>461</v>
      </c>
      <c r="AN35" s="7">
        <v>393</v>
      </c>
      <c r="AO35" s="7">
        <v>389</v>
      </c>
      <c r="AP35" s="7">
        <v>412</v>
      </c>
      <c r="AQ35" s="7">
        <v>433</v>
      </c>
      <c r="AR35" s="7">
        <v>370</v>
      </c>
      <c r="AS35" s="7">
        <v>256</v>
      </c>
      <c r="AT35" s="7">
        <v>236</v>
      </c>
      <c r="AU35" s="7">
        <v>211</v>
      </c>
      <c r="AV35" s="7">
        <v>184</v>
      </c>
      <c r="AW35" s="7">
        <v>129</v>
      </c>
      <c r="AX35" s="7">
        <v>0</v>
      </c>
      <c r="AY35" s="7">
        <v>0</v>
      </c>
      <c r="AZ35" s="7">
        <v>0</v>
      </c>
      <c r="BA35" s="67">
        <f t="shared" si="2"/>
        <v>129</v>
      </c>
      <c r="BB35" s="7">
        <v>0</v>
      </c>
      <c r="BC35" s="7">
        <v>7943</v>
      </c>
      <c r="BD35" s="7">
        <v>216</v>
      </c>
      <c r="BE35" s="7">
        <v>228</v>
      </c>
      <c r="BF35" s="7">
        <v>208</v>
      </c>
      <c r="BG35" s="7">
        <v>585</v>
      </c>
      <c r="BH35" s="7">
        <v>1048</v>
      </c>
      <c r="BI35" s="7">
        <v>643</v>
      </c>
      <c r="BJ35" s="7">
        <v>599</v>
      </c>
      <c r="BK35" s="7">
        <v>484</v>
      </c>
      <c r="BL35" s="7">
        <v>430</v>
      </c>
      <c r="BM35" s="7">
        <v>395</v>
      </c>
      <c r="BN35" s="7">
        <v>401</v>
      </c>
      <c r="BO35" s="7">
        <v>450</v>
      </c>
      <c r="BP35" s="7">
        <v>396</v>
      </c>
      <c r="BQ35" s="7">
        <v>330</v>
      </c>
      <c r="BR35" s="7">
        <v>327</v>
      </c>
      <c r="BS35" s="7">
        <v>353</v>
      </c>
      <c r="BT35" s="7">
        <v>326</v>
      </c>
      <c r="BU35" s="7">
        <v>294</v>
      </c>
      <c r="BV35" s="7">
        <v>0</v>
      </c>
      <c r="BW35" s="7">
        <v>0</v>
      </c>
      <c r="BX35" s="7">
        <v>0</v>
      </c>
      <c r="BY35" s="67">
        <f t="shared" si="3"/>
        <v>294</v>
      </c>
      <c r="BZ35" s="7">
        <v>0</v>
      </c>
    </row>
    <row r="36" spans="1:78" x14ac:dyDescent="0.4">
      <c r="A36" s="7">
        <v>35</v>
      </c>
      <c r="B36" s="7">
        <v>13</v>
      </c>
      <c r="C36" s="7" t="s">
        <v>156</v>
      </c>
      <c r="D36" s="7">
        <v>5472</v>
      </c>
      <c r="E36" s="7">
        <v>3086</v>
      </c>
      <c r="F36" s="11">
        <f t="shared" si="0"/>
        <v>0.56396198830409361</v>
      </c>
      <c r="G36" s="12">
        <v>12709</v>
      </c>
      <c r="H36" s="7">
        <v>638</v>
      </c>
      <c r="I36" s="7">
        <v>687</v>
      </c>
      <c r="J36" s="7">
        <v>782</v>
      </c>
      <c r="K36" s="7">
        <v>808</v>
      </c>
      <c r="L36" s="7">
        <v>619</v>
      </c>
      <c r="M36" s="7">
        <v>672</v>
      </c>
      <c r="N36" s="7">
        <v>758</v>
      </c>
      <c r="O36" s="7">
        <v>923</v>
      </c>
      <c r="P36" s="7">
        <v>915</v>
      </c>
      <c r="Q36" s="7">
        <v>880</v>
      </c>
      <c r="R36" s="7">
        <v>814</v>
      </c>
      <c r="S36" s="7">
        <v>803</v>
      </c>
      <c r="T36" s="7">
        <v>712</v>
      </c>
      <c r="U36" s="7">
        <v>598</v>
      </c>
      <c r="V36" s="7">
        <v>642</v>
      </c>
      <c r="W36" s="7">
        <v>583</v>
      </c>
      <c r="X36" s="7">
        <v>471</v>
      </c>
      <c r="Y36" s="7">
        <v>298</v>
      </c>
      <c r="Z36" s="7">
        <v>0</v>
      </c>
      <c r="AA36" s="7">
        <v>0</v>
      </c>
      <c r="AB36" s="7">
        <v>0</v>
      </c>
      <c r="AC36" s="67">
        <f t="shared" si="1"/>
        <v>298</v>
      </c>
      <c r="AD36" s="7">
        <v>0</v>
      </c>
      <c r="AE36" s="7">
        <v>5982</v>
      </c>
      <c r="AF36" s="7">
        <v>340</v>
      </c>
      <c r="AG36" s="7">
        <v>374</v>
      </c>
      <c r="AH36" s="7">
        <v>391</v>
      </c>
      <c r="AI36" s="7">
        <v>389</v>
      </c>
      <c r="AJ36" s="7">
        <v>298</v>
      </c>
      <c r="AK36" s="7">
        <v>333</v>
      </c>
      <c r="AL36" s="7">
        <v>391</v>
      </c>
      <c r="AM36" s="7">
        <v>448</v>
      </c>
      <c r="AN36" s="7">
        <v>405</v>
      </c>
      <c r="AO36" s="7">
        <v>425</v>
      </c>
      <c r="AP36" s="7">
        <v>388</v>
      </c>
      <c r="AQ36" s="7">
        <v>415</v>
      </c>
      <c r="AR36" s="7">
        <v>315</v>
      </c>
      <c r="AS36" s="7">
        <v>247</v>
      </c>
      <c r="AT36" s="7">
        <v>263</v>
      </c>
      <c r="AU36" s="7">
        <v>218</v>
      </c>
      <c r="AV36" s="7">
        <v>185</v>
      </c>
      <c r="AW36" s="7">
        <v>87</v>
      </c>
      <c r="AX36" s="7">
        <v>0</v>
      </c>
      <c r="AY36" s="7">
        <v>0</v>
      </c>
      <c r="AZ36" s="7">
        <v>0</v>
      </c>
      <c r="BA36" s="67">
        <f t="shared" si="2"/>
        <v>87</v>
      </c>
      <c r="BB36" s="7">
        <v>0</v>
      </c>
      <c r="BC36" s="7">
        <v>6727</v>
      </c>
      <c r="BD36" s="7">
        <v>298</v>
      </c>
      <c r="BE36" s="7">
        <v>313</v>
      </c>
      <c r="BF36" s="7">
        <v>391</v>
      </c>
      <c r="BG36" s="7">
        <v>419</v>
      </c>
      <c r="BH36" s="7">
        <v>321</v>
      </c>
      <c r="BI36" s="7">
        <v>339</v>
      </c>
      <c r="BJ36" s="7">
        <v>367</v>
      </c>
      <c r="BK36" s="7">
        <v>475</v>
      </c>
      <c r="BL36" s="7">
        <v>510</v>
      </c>
      <c r="BM36" s="7">
        <v>455</v>
      </c>
      <c r="BN36" s="7">
        <v>426</v>
      </c>
      <c r="BO36" s="7">
        <v>388</v>
      </c>
      <c r="BP36" s="7">
        <v>397</v>
      </c>
      <c r="BQ36" s="7">
        <v>351</v>
      </c>
      <c r="BR36" s="7">
        <v>379</v>
      </c>
      <c r="BS36" s="7">
        <v>365</v>
      </c>
      <c r="BT36" s="7">
        <v>286</v>
      </c>
      <c r="BU36" s="7">
        <v>211</v>
      </c>
      <c r="BV36" s="7">
        <v>0</v>
      </c>
      <c r="BW36" s="7">
        <v>0</v>
      </c>
      <c r="BX36" s="7">
        <v>0</v>
      </c>
      <c r="BY36" s="67">
        <f t="shared" si="3"/>
        <v>211</v>
      </c>
      <c r="BZ36" s="7">
        <v>0</v>
      </c>
    </row>
    <row r="37" spans="1:78" x14ac:dyDescent="0.4">
      <c r="A37" s="7">
        <v>36</v>
      </c>
      <c r="B37" s="7">
        <v>14</v>
      </c>
      <c r="C37" s="7" t="s">
        <v>157</v>
      </c>
      <c r="D37" s="7">
        <v>5980</v>
      </c>
      <c r="E37" s="7">
        <v>3484</v>
      </c>
      <c r="F37" s="11">
        <f t="shared" si="0"/>
        <v>0.58260869565217388</v>
      </c>
      <c r="G37" s="12">
        <v>14217</v>
      </c>
      <c r="H37" s="7">
        <v>865</v>
      </c>
      <c r="I37" s="7">
        <v>761</v>
      </c>
      <c r="J37" s="7">
        <v>865</v>
      </c>
      <c r="K37" s="7">
        <v>775</v>
      </c>
      <c r="L37" s="7">
        <v>616</v>
      </c>
      <c r="M37" s="7">
        <v>869</v>
      </c>
      <c r="N37" s="7">
        <v>1064</v>
      </c>
      <c r="O37" s="7">
        <v>1234</v>
      </c>
      <c r="P37" s="7">
        <v>1008</v>
      </c>
      <c r="Q37" s="7">
        <v>1057</v>
      </c>
      <c r="R37" s="7">
        <v>936</v>
      </c>
      <c r="S37" s="7">
        <v>884</v>
      </c>
      <c r="T37" s="7">
        <v>871</v>
      </c>
      <c r="U37" s="7">
        <v>649</v>
      </c>
      <c r="V37" s="7">
        <v>594</v>
      </c>
      <c r="W37" s="7">
        <v>531</v>
      </c>
      <c r="X37" s="7">
        <v>365</v>
      </c>
      <c r="Y37" s="7">
        <v>217</v>
      </c>
      <c r="Z37" s="7">
        <v>0</v>
      </c>
      <c r="AA37" s="7">
        <v>0</v>
      </c>
      <c r="AB37" s="7">
        <v>0</v>
      </c>
      <c r="AC37" s="67">
        <f t="shared" si="1"/>
        <v>217</v>
      </c>
      <c r="AD37" s="7">
        <v>0</v>
      </c>
      <c r="AE37" s="7">
        <v>6799</v>
      </c>
      <c r="AF37" s="7">
        <v>447</v>
      </c>
      <c r="AG37" s="7">
        <v>406</v>
      </c>
      <c r="AH37" s="7">
        <v>446</v>
      </c>
      <c r="AI37" s="7">
        <v>377</v>
      </c>
      <c r="AJ37" s="7">
        <v>281</v>
      </c>
      <c r="AK37" s="7">
        <v>406</v>
      </c>
      <c r="AL37" s="7">
        <v>507</v>
      </c>
      <c r="AM37" s="7">
        <v>615</v>
      </c>
      <c r="AN37" s="7">
        <v>440</v>
      </c>
      <c r="AO37" s="7">
        <v>508</v>
      </c>
      <c r="AP37" s="7">
        <v>449</v>
      </c>
      <c r="AQ37" s="7">
        <v>433</v>
      </c>
      <c r="AR37" s="7">
        <v>445</v>
      </c>
      <c r="AS37" s="7">
        <v>290</v>
      </c>
      <c r="AT37" s="7">
        <v>276</v>
      </c>
      <c r="AU37" s="7">
        <v>208</v>
      </c>
      <c r="AV37" s="7">
        <v>170</v>
      </c>
      <c r="AW37" s="7">
        <v>64</v>
      </c>
      <c r="AX37" s="7">
        <v>0</v>
      </c>
      <c r="AY37" s="7">
        <v>0</v>
      </c>
      <c r="AZ37" s="7">
        <v>0</v>
      </c>
      <c r="BA37" s="67">
        <f t="shared" si="2"/>
        <v>64</v>
      </c>
      <c r="BB37" s="7">
        <v>0</v>
      </c>
      <c r="BC37" s="7">
        <v>7418</v>
      </c>
      <c r="BD37" s="7">
        <v>418</v>
      </c>
      <c r="BE37" s="7">
        <v>355</v>
      </c>
      <c r="BF37" s="7">
        <v>419</v>
      </c>
      <c r="BG37" s="7">
        <v>398</v>
      </c>
      <c r="BH37" s="7">
        <v>335</v>
      </c>
      <c r="BI37" s="7">
        <v>463</v>
      </c>
      <c r="BJ37" s="7">
        <v>557</v>
      </c>
      <c r="BK37" s="7">
        <v>619</v>
      </c>
      <c r="BL37" s="7">
        <v>568</v>
      </c>
      <c r="BM37" s="7">
        <v>549</v>
      </c>
      <c r="BN37" s="7">
        <v>487</v>
      </c>
      <c r="BO37" s="7">
        <v>451</v>
      </c>
      <c r="BP37" s="7">
        <v>426</v>
      </c>
      <c r="BQ37" s="7">
        <v>359</v>
      </c>
      <c r="BR37" s="7">
        <v>318</v>
      </c>
      <c r="BS37" s="7">
        <v>323</v>
      </c>
      <c r="BT37" s="7">
        <v>195</v>
      </c>
      <c r="BU37" s="7">
        <v>153</v>
      </c>
      <c r="BV37" s="7">
        <v>0</v>
      </c>
      <c r="BW37" s="7">
        <v>0</v>
      </c>
      <c r="BX37" s="7">
        <v>0</v>
      </c>
      <c r="BY37" s="67">
        <f t="shared" si="3"/>
        <v>153</v>
      </c>
      <c r="BZ37" s="7">
        <v>0</v>
      </c>
    </row>
    <row r="38" spans="1:78" x14ac:dyDescent="0.4">
      <c r="A38" s="7">
        <v>37</v>
      </c>
      <c r="B38" s="7">
        <v>15</v>
      </c>
      <c r="C38" s="7" t="s">
        <v>158</v>
      </c>
      <c r="D38" s="7">
        <v>5204</v>
      </c>
      <c r="E38" s="7">
        <v>4139</v>
      </c>
      <c r="F38" s="11">
        <f t="shared" si="0"/>
        <v>0.79534973097617212</v>
      </c>
      <c r="G38" s="12">
        <v>11745</v>
      </c>
      <c r="H38" s="7">
        <v>417</v>
      </c>
      <c r="I38" s="7">
        <v>529</v>
      </c>
      <c r="J38" s="7">
        <v>560</v>
      </c>
      <c r="K38" s="7">
        <v>563</v>
      </c>
      <c r="L38" s="7">
        <v>481</v>
      </c>
      <c r="M38" s="7">
        <v>554</v>
      </c>
      <c r="N38" s="7">
        <v>625</v>
      </c>
      <c r="O38" s="7">
        <v>723</v>
      </c>
      <c r="P38" s="7">
        <v>697</v>
      </c>
      <c r="Q38" s="7">
        <v>683</v>
      </c>
      <c r="R38" s="7">
        <v>829</v>
      </c>
      <c r="S38" s="7">
        <v>931</v>
      </c>
      <c r="T38" s="7">
        <v>1037</v>
      </c>
      <c r="U38" s="7">
        <v>804</v>
      </c>
      <c r="V38" s="7">
        <v>651</v>
      </c>
      <c r="W38" s="7">
        <v>591</v>
      </c>
      <c r="X38" s="7">
        <v>497</v>
      </c>
      <c r="Y38" s="7">
        <v>518</v>
      </c>
      <c r="Z38" s="7">
        <v>0</v>
      </c>
      <c r="AA38" s="7">
        <v>0</v>
      </c>
      <c r="AB38" s="7">
        <v>0</v>
      </c>
      <c r="AC38" s="67">
        <f t="shared" si="1"/>
        <v>518</v>
      </c>
      <c r="AD38" s="7">
        <v>0</v>
      </c>
      <c r="AE38" s="7">
        <v>5229</v>
      </c>
      <c r="AF38" s="7">
        <v>210</v>
      </c>
      <c r="AG38" s="7">
        <v>251</v>
      </c>
      <c r="AH38" s="7">
        <v>277</v>
      </c>
      <c r="AI38" s="7">
        <v>269</v>
      </c>
      <c r="AJ38" s="7">
        <v>206</v>
      </c>
      <c r="AK38" s="7">
        <v>240</v>
      </c>
      <c r="AL38" s="7">
        <v>291</v>
      </c>
      <c r="AM38" s="7">
        <v>325</v>
      </c>
      <c r="AN38" s="7">
        <v>303</v>
      </c>
      <c r="AO38" s="7">
        <v>298</v>
      </c>
      <c r="AP38" s="7">
        <v>374</v>
      </c>
      <c r="AQ38" s="7">
        <v>420</v>
      </c>
      <c r="AR38" s="7">
        <v>484</v>
      </c>
      <c r="AS38" s="7">
        <v>366</v>
      </c>
      <c r="AT38" s="7">
        <v>302</v>
      </c>
      <c r="AU38" s="7">
        <v>237</v>
      </c>
      <c r="AV38" s="7">
        <v>206</v>
      </c>
      <c r="AW38" s="7">
        <v>139</v>
      </c>
      <c r="AX38" s="7">
        <v>0</v>
      </c>
      <c r="AY38" s="7">
        <v>0</v>
      </c>
      <c r="AZ38" s="7">
        <v>0</v>
      </c>
      <c r="BA38" s="67">
        <f t="shared" si="2"/>
        <v>139</v>
      </c>
      <c r="BB38" s="7">
        <v>0</v>
      </c>
      <c r="BC38" s="7">
        <v>6516</v>
      </c>
      <c r="BD38" s="7">
        <v>207</v>
      </c>
      <c r="BE38" s="7">
        <v>278</v>
      </c>
      <c r="BF38" s="7">
        <v>283</v>
      </c>
      <c r="BG38" s="7">
        <v>294</v>
      </c>
      <c r="BH38" s="7">
        <v>275</v>
      </c>
      <c r="BI38" s="7">
        <v>314</v>
      </c>
      <c r="BJ38" s="7">
        <v>334</v>
      </c>
      <c r="BK38" s="7">
        <v>398</v>
      </c>
      <c r="BL38" s="7">
        <v>394</v>
      </c>
      <c r="BM38" s="7">
        <v>385</v>
      </c>
      <c r="BN38" s="7">
        <v>455</v>
      </c>
      <c r="BO38" s="7">
        <v>511</v>
      </c>
      <c r="BP38" s="7">
        <v>553</v>
      </c>
      <c r="BQ38" s="7">
        <v>438</v>
      </c>
      <c r="BR38" s="7">
        <v>349</v>
      </c>
      <c r="BS38" s="7">
        <v>354</v>
      </c>
      <c r="BT38" s="7">
        <v>291</v>
      </c>
      <c r="BU38" s="7">
        <v>379</v>
      </c>
      <c r="BV38" s="7">
        <v>0</v>
      </c>
      <c r="BW38" s="7">
        <v>0</v>
      </c>
      <c r="BX38" s="7">
        <v>0</v>
      </c>
      <c r="BY38" s="67">
        <f t="shared" si="3"/>
        <v>379</v>
      </c>
      <c r="BZ38" s="7">
        <v>0</v>
      </c>
    </row>
    <row r="39" spans="1:78" x14ac:dyDescent="0.4">
      <c r="A39" s="7">
        <v>38</v>
      </c>
      <c r="B39" s="7">
        <v>16</v>
      </c>
      <c r="C39" s="7" t="s">
        <v>159</v>
      </c>
      <c r="D39" s="7">
        <v>3751</v>
      </c>
      <c r="E39" s="7">
        <v>1968</v>
      </c>
      <c r="F39" s="11">
        <f t="shared" si="0"/>
        <v>0.5246600906424953</v>
      </c>
      <c r="G39" s="12">
        <v>7786</v>
      </c>
      <c r="H39" s="7">
        <v>387</v>
      </c>
      <c r="I39" s="7">
        <v>421</v>
      </c>
      <c r="J39" s="7">
        <v>412</v>
      </c>
      <c r="K39" s="7">
        <v>342</v>
      </c>
      <c r="L39" s="7">
        <v>400</v>
      </c>
      <c r="M39" s="7">
        <v>508</v>
      </c>
      <c r="N39" s="7">
        <v>609</v>
      </c>
      <c r="O39" s="7">
        <v>642</v>
      </c>
      <c r="P39" s="7">
        <v>494</v>
      </c>
      <c r="Q39" s="7">
        <v>503</v>
      </c>
      <c r="R39" s="7">
        <v>547</v>
      </c>
      <c r="S39" s="7">
        <v>569</v>
      </c>
      <c r="T39" s="7">
        <v>478</v>
      </c>
      <c r="U39" s="7">
        <v>308</v>
      </c>
      <c r="V39" s="7">
        <v>315</v>
      </c>
      <c r="W39" s="7">
        <v>282</v>
      </c>
      <c r="X39" s="7">
        <v>226</v>
      </c>
      <c r="Y39" s="7">
        <v>250</v>
      </c>
      <c r="Z39" s="7">
        <v>0</v>
      </c>
      <c r="AA39" s="7">
        <v>0</v>
      </c>
      <c r="AB39" s="7">
        <v>0</v>
      </c>
      <c r="AC39" s="67">
        <f t="shared" si="1"/>
        <v>250</v>
      </c>
      <c r="AD39" s="7">
        <v>0</v>
      </c>
      <c r="AE39" s="7">
        <v>3670</v>
      </c>
      <c r="AF39" s="7">
        <v>182</v>
      </c>
      <c r="AG39" s="7">
        <v>191</v>
      </c>
      <c r="AH39" s="7">
        <v>213</v>
      </c>
      <c r="AI39" s="7">
        <v>161</v>
      </c>
      <c r="AJ39" s="7">
        <v>206</v>
      </c>
      <c r="AK39" s="7">
        <v>230</v>
      </c>
      <c r="AL39" s="7">
        <v>290</v>
      </c>
      <c r="AM39" s="7">
        <v>318</v>
      </c>
      <c r="AN39" s="7">
        <v>224</v>
      </c>
      <c r="AO39" s="7">
        <v>251</v>
      </c>
      <c r="AP39" s="7">
        <v>298</v>
      </c>
      <c r="AQ39" s="7">
        <v>299</v>
      </c>
      <c r="AR39" s="7">
        <v>253</v>
      </c>
      <c r="AS39" s="7">
        <v>128</v>
      </c>
      <c r="AT39" s="7">
        <v>137</v>
      </c>
      <c r="AU39" s="7">
        <v>112</v>
      </c>
      <c r="AV39" s="7">
        <v>73</v>
      </c>
      <c r="AW39" s="7">
        <v>58</v>
      </c>
      <c r="AX39" s="7">
        <v>0</v>
      </c>
      <c r="AY39" s="7">
        <v>0</v>
      </c>
      <c r="AZ39" s="7">
        <v>0</v>
      </c>
      <c r="BA39" s="67">
        <f t="shared" si="2"/>
        <v>58</v>
      </c>
      <c r="BB39" s="7">
        <v>0</v>
      </c>
      <c r="BC39" s="7">
        <v>4116</v>
      </c>
      <c r="BD39" s="7">
        <v>205</v>
      </c>
      <c r="BE39" s="7">
        <v>230</v>
      </c>
      <c r="BF39" s="7">
        <v>199</v>
      </c>
      <c r="BG39" s="7">
        <v>181</v>
      </c>
      <c r="BH39" s="7">
        <v>194</v>
      </c>
      <c r="BI39" s="7">
        <v>278</v>
      </c>
      <c r="BJ39" s="7">
        <v>319</v>
      </c>
      <c r="BK39" s="7">
        <v>324</v>
      </c>
      <c r="BL39" s="7">
        <v>270</v>
      </c>
      <c r="BM39" s="7">
        <v>252</v>
      </c>
      <c r="BN39" s="7">
        <v>249</v>
      </c>
      <c r="BO39" s="7">
        <v>270</v>
      </c>
      <c r="BP39" s="7">
        <v>225</v>
      </c>
      <c r="BQ39" s="7">
        <v>180</v>
      </c>
      <c r="BR39" s="7">
        <v>178</v>
      </c>
      <c r="BS39" s="7">
        <v>170</v>
      </c>
      <c r="BT39" s="7">
        <v>153</v>
      </c>
      <c r="BU39" s="7">
        <v>192</v>
      </c>
      <c r="BV39" s="7">
        <v>0</v>
      </c>
      <c r="BW39" s="7">
        <v>0</v>
      </c>
      <c r="BX39" s="7">
        <v>0</v>
      </c>
      <c r="BY39" s="67">
        <f t="shared" si="3"/>
        <v>192</v>
      </c>
      <c r="BZ39" s="7">
        <v>0</v>
      </c>
    </row>
    <row r="40" spans="1:78" x14ac:dyDescent="0.4">
      <c r="A40" s="7">
        <v>39</v>
      </c>
      <c r="B40" s="7">
        <v>17</v>
      </c>
      <c r="C40" s="7" t="s">
        <v>160</v>
      </c>
      <c r="D40" s="7">
        <v>5063</v>
      </c>
      <c r="E40" s="7">
        <v>2317</v>
      </c>
      <c r="F40" s="11">
        <f t="shared" si="0"/>
        <v>0.4576338139443018</v>
      </c>
      <c r="G40" s="12">
        <v>10485</v>
      </c>
      <c r="H40" s="7">
        <v>576</v>
      </c>
      <c r="I40" s="7">
        <v>452</v>
      </c>
      <c r="J40" s="7">
        <v>431</v>
      </c>
      <c r="K40" s="7">
        <v>442</v>
      </c>
      <c r="L40" s="7">
        <v>718</v>
      </c>
      <c r="M40" s="7">
        <v>842</v>
      </c>
      <c r="N40" s="7">
        <v>951</v>
      </c>
      <c r="O40" s="7">
        <v>845</v>
      </c>
      <c r="P40" s="7">
        <v>690</v>
      </c>
      <c r="Q40" s="7">
        <v>582</v>
      </c>
      <c r="R40" s="7">
        <v>644</v>
      </c>
      <c r="S40" s="7">
        <v>666</v>
      </c>
      <c r="T40" s="7">
        <v>627</v>
      </c>
      <c r="U40" s="7">
        <v>505</v>
      </c>
      <c r="V40" s="7">
        <v>438</v>
      </c>
      <c r="W40" s="7">
        <v>371</v>
      </c>
      <c r="X40" s="7">
        <v>292</v>
      </c>
      <c r="Y40" s="7">
        <v>281</v>
      </c>
      <c r="Z40" s="7">
        <v>0</v>
      </c>
      <c r="AA40" s="7">
        <v>0</v>
      </c>
      <c r="AB40" s="7">
        <v>0</v>
      </c>
      <c r="AC40" s="67">
        <f t="shared" si="1"/>
        <v>281</v>
      </c>
      <c r="AD40" s="7">
        <v>0</v>
      </c>
      <c r="AE40" s="7">
        <v>4847</v>
      </c>
      <c r="AF40" s="7">
        <v>278</v>
      </c>
      <c r="AG40" s="7">
        <v>216</v>
      </c>
      <c r="AH40" s="7">
        <v>217</v>
      </c>
      <c r="AI40" s="7">
        <v>224</v>
      </c>
      <c r="AJ40" s="7">
        <v>314</v>
      </c>
      <c r="AK40" s="7">
        <v>388</v>
      </c>
      <c r="AL40" s="7">
        <v>474</v>
      </c>
      <c r="AM40" s="7">
        <v>406</v>
      </c>
      <c r="AN40" s="7">
        <v>333</v>
      </c>
      <c r="AO40" s="7">
        <v>259</v>
      </c>
      <c r="AP40" s="7">
        <v>297</v>
      </c>
      <c r="AQ40" s="7">
        <v>328</v>
      </c>
      <c r="AR40" s="7">
        <v>298</v>
      </c>
      <c r="AS40" s="7">
        <v>211</v>
      </c>
      <c r="AT40" s="7">
        <v>205</v>
      </c>
      <c r="AU40" s="7">
        <v>148</v>
      </c>
      <c r="AV40" s="7">
        <v>96</v>
      </c>
      <c r="AW40" s="7">
        <v>88</v>
      </c>
      <c r="AX40" s="7">
        <v>0</v>
      </c>
      <c r="AY40" s="7">
        <v>0</v>
      </c>
      <c r="AZ40" s="7">
        <v>0</v>
      </c>
      <c r="BA40" s="67">
        <f t="shared" si="2"/>
        <v>88</v>
      </c>
      <c r="BB40" s="7">
        <v>0</v>
      </c>
      <c r="BC40" s="7">
        <v>5638</v>
      </c>
      <c r="BD40" s="7">
        <v>298</v>
      </c>
      <c r="BE40" s="7">
        <v>236</v>
      </c>
      <c r="BF40" s="7">
        <v>214</v>
      </c>
      <c r="BG40" s="7">
        <v>218</v>
      </c>
      <c r="BH40" s="7">
        <v>404</v>
      </c>
      <c r="BI40" s="7">
        <v>454</v>
      </c>
      <c r="BJ40" s="7">
        <v>477</v>
      </c>
      <c r="BK40" s="7">
        <v>439</v>
      </c>
      <c r="BL40" s="7">
        <v>357</v>
      </c>
      <c r="BM40" s="7">
        <v>323</v>
      </c>
      <c r="BN40" s="7">
        <v>347</v>
      </c>
      <c r="BO40" s="7">
        <v>338</v>
      </c>
      <c r="BP40" s="7">
        <v>329</v>
      </c>
      <c r="BQ40" s="7">
        <v>294</v>
      </c>
      <c r="BR40" s="7">
        <v>233</v>
      </c>
      <c r="BS40" s="7">
        <v>223</v>
      </c>
      <c r="BT40" s="7">
        <v>196</v>
      </c>
      <c r="BU40" s="7">
        <v>193</v>
      </c>
      <c r="BV40" s="7">
        <v>0</v>
      </c>
      <c r="BW40" s="7">
        <v>0</v>
      </c>
      <c r="BX40" s="7">
        <v>0</v>
      </c>
      <c r="BY40" s="67">
        <f t="shared" si="3"/>
        <v>193</v>
      </c>
      <c r="BZ40" s="7">
        <v>0</v>
      </c>
    </row>
    <row r="41" spans="1:78" x14ac:dyDescent="0.4">
      <c r="A41" s="7">
        <v>40</v>
      </c>
      <c r="B41" s="7">
        <v>18</v>
      </c>
      <c r="C41" s="7" t="s">
        <v>161</v>
      </c>
      <c r="D41" s="7">
        <v>2281</v>
      </c>
      <c r="E41" s="7">
        <v>1290</v>
      </c>
      <c r="F41" s="11">
        <f t="shared" si="0"/>
        <v>0.56554142919772032</v>
      </c>
      <c r="G41" s="12">
        <v>6014</v>
      </c>
      <c r="H41" s="7">
        <v>422</v>
      </c>
      <c r="I41" s="7">
        <v>362</v>
      </c>
      <c r="J41" s="7">
        <v>323</v>
      </c>
      <c r="K41" s="7">
        <v>319</v>
      </c>
      <c r="L41" s="7">
        <v>296</v>
      </c>
      <c r="M41" s="7">
        <v>472</v>
      </c>
      <c r="N41" s="7">
        <v>568</v>
      </c>
      <c r="O41" s="7">
        <v>483</v>
      </c>
      <c r="P41" s="7">
        <v>385</v>
      </c>
      <c r="Q41" s="7">
        <v>377</v>
      </c>
      <c r="R41" s="7">
        <v>342</v>
      </c>
      <c r="S41" s="7">
        <v>410</v>
      </c>
      <c r="T41" s="7">
        <v>372</v>
      </c>
      <c r="U41" s="7">
        <v>257</v>
      </c>
      <c r="V41" s="7">
        <v>195</v>
      </c>
      <c r="W41" s="7">
        <v>164</v>
      </c>
      <c r="X41" s="7">
        <v>132</v>
      </c>
      <c r="Y41" s="7">
        <v>116</v>
      </c>
      <c r="Z41" s="7">
        <v>0</v>
      </c>
      <c r="AA41" s="7">
        <v>0</v>
      </c>
      <c r="AB41" s="7">
        <v>0</v>
      </c>
      <c r="AC41" s="67">
        <f t="shared" si="1"/>
        <v>116</v>
      </c>
      <c r="AD41" s="7">
        <v>0</v>
      </c>
      <c r="AE41" s="7">
        <v>2915</v>
      </c>
      <c r="AF41" s="7">
        <v>210</v>
      </c>
      <c r="AG41" s="7">
        <v>203</v>
      </c>
      <c r="AH41" s="7">
        <v>173</v>
      </c>
      <c r="AI41" s="7">
        <v>165</v>
      </c>
      <c r="AJ41" s="7">
        <v>148</v>
      </c>
      <c r="AK41" s="7">
        <v>210</v>
      </c>
      <c r="AL41" s="7">
        <v>258</v>
      </c>
      <c r="AM41" s="7">
        <v>255</v>
      </c>
      <c r="AN41" s="7">
        <v>179</v>
      </c>
      <c r="AO41" s="7">
        <v>178</v>
      </c>
      <c r="AP41" s="7">
        <v>170</v>
      </c>
      <c r="AQ41" s="7">
        <v>195</v>
      </c>
      <c r="AR41" s="7">
        <v>185</v>
      </c>
      <c r="AS41" s="7">
        <v>124</v>
      </c>
      <c r="AT41" s="7">
        <v>91</v>
      </c>
      <c r="AU41" s="7">
        <v>76</v>
      </c>
      <c r="AV41" s="7">
        <v>40</v>
      </c>
      <c r="AW41" s="7">
        <v>47</v>
      </c>
      <c r="AX41" s="7">
        <v>0</v>
      </c>
      <c r="AY41" s="7">
        <v>0</v>
      </c>
      <c r="AZ41" s="7">
        <v>0</v>
      </c>
      <c r="BA41" s="67">
        <f t="shared" si="2"/>
        <v>47</v>
      </c>
      <c r="BB41" s="7">
        <v>0</v>
      </c>
      <c r="BC41" s="7">
        <v>3099</v>
      </c>
      <c r="BD41" s="7">
        <v>212</v>
      </c>
      <c r="BE41" s="7">
        <v>159</v>
      </c>
      <c r="BF41" s="7">
        <v>150</v>
      </c>
      <c r="BG41" s="7">
        <v>154</v>
      </c>
      <c r="BH41" s="7">
        <v>148</v>
      </c>
      <c r="BI41" s="7">
        <v>262</v>
      </c>
      <c r="BJ41" s="7">
        <v>310</v>
      </c>
      <c r="BK41" s="7">
        <v>228</v>
      </c>
      <c r="BL41" s="7">
        <v>206</v>
      </c>
      <c r="BM41" s="7">
        <v>199</v>
      </c>
      <c r="BN41" s="7">
        <v>172</v>
      </c>
      <c r="BO41" s="7">
        <v>215</v>
      </c>
      <c r="BP41" s="7">
        <v>187</v>
      </c>
      <c r="BQ41" s="7">
        <v>133</v>
      </c>
      <c r="BR41" s="7">
        <v>104</v>
      </c>
      <c r="BS41" s="7">
        <v>88</v>
      </c>
      <c r="BT41" s="7">
        <v>92</v>
      </c>
      <c r="BU41" s="7">
        <v>69</v>
      </c>
      <c r="BV41" s="7">
        <v>0</v>
      </c>
      <c r="BW41" s="7">
        <v>0</v>
      </c>
      <c r="BX41" s="7">
        <v>0</v>
      </c>
      <c r="BY41" s="67">
        <f t="shared" si="3"/>
        <v>69</v>
      </c>
      <c r="BZ41" s="7">
        <v>0</v>
      </c>
    </row>
    <row r="42" spans="1:78" x14ac:dyDescent="0.4">
      <c r="A42" s="7">
        <v>41</v>
      </c>
      <c r="B42" s="7">
        <v>45</v>
      </c>
      <c r="C42" s="7" t="s">
        <v>162</v>
      </c>
      <c r="D42" s="7">
        <v>3485</v>
      </c>
      <c r="E42" s="7">
        <v>2395</v>
      </c>
      <c r="F42" s="11">
        <f t="shared" si="0"/>
        <v>0.68723098995695842</v>
      </c>
      <c r="G42" s="12">
        <v>8284</v>
      </c>
      <c r="H42" s="7">
        <v>445</v>
      </c>
      <c r="I42" s="7">
        <v>391</v>
      </c>
      <c r="J42" s="7">
        <v>351</v>
      </c>
      <c r="K42" s="7">
        <v>365</v>
      </c>
      <c r="L42" s="7">
        <v>330</v>
      </c>
      <c r="M42" s="7">
        <v>558</v>
      </c>
      <c r="N42" s="7">
        <v>584</v>
      </c>
      <c r="O42" s="7">
        <v>665</v>
      </c>
      <c r="P42" s="7">
        <v>509</v>
      </c>
      <c r="Q42" s="7">
        <v>454</v>
      </c>
      <c r="R42" s="7">
        <v>438</v>
      </c>
      <c r="S42" s="7">
        <v>636</v>
      </c>
      <c r="T42" s="7">
        <v>659</v>
      </c>
      <c r="U42" s="7">
        <v>542</v>
      </c>
      <c r="V42" s="7">
        <v>414</v>
      </c>
      <c r="W42" s="7">
        <v>392</v>
      </c>
      <c r="X42" s="7">
        <v>283</v>
      </c>
      <c r="Y42" s="7">
        <v>252</v>
      </c>
      <c r="Z42" s="7">
        <v>0</v>
      </c>
      <c r="AA42" s="7">
        <v>0</v>
      </c>
      <c r="AB42" s="7">
        <v>0</v>
      </c>
      <c r="AC42" s="67">
        <f t="shared" si="1"/>
        <v>252</v>
      </c>
      <c r="AD42" s="7">
        <v>0</v>
      </c>
      <c r="AE42" s="7">
        <v>3810</v>
      </c>
      <c r="AF42" s="7">
        <v>235</v>
      </c>
      <c r="AG42" s="7">
        <v>194</v>
      </c>
      <c r="AH42" s="7">
        <v>178</v>
      </c>
      <c r="AI42" s="7">
        <v>179</v>
      </c>
      <c r="AJ42" s="7">
        <v>141</v>
      </c>
      <c r="AK42" s="7">
        <v>243</v>
      </c>
      <c r="AL42" s="7">
        <v>264</v>
      </c>
      <c r="AM42" s="7">
        <v>321</v>
      </c>
      <c r="AN42" s="7">
        <v>237</v>
      </c>
      <c r="AO42" s="7">
        <v>219</v>
      </c>
      <c r="AP42" s="7">
        <v>202</v>
      </c>
      <c r="AQ42" s="7">
        <v>309</v>
      </c>
      <c r="AR42" s="7">
        <v>293</v>
      </c>
      <c r="AS42" s="7">
        <v>246</v>
      </c>
      <c r="AT42" s="7">
        <v>189</v>
      </c>
      <c r="AU42" s="7">
        <v>170</v>
      </c>
      <c r="AV42" s="7">
        <v>114</v>
      </c>
      <c r="AW42" s="7">
        <v>67</v>
      </c>
      <c r="AX42" s="7">
        <v>0</v>
      </c>
      <c r="AY42" s="7">
        <v>0</v>
      </c>
      <c r="AZ42" s="7">
        <v>0</v>
      </c>
      <c r="BA42" s="67">
        <f t="shared" si="2"/>
        <v>67</v>
      </c>
      <c r="BB42" s="7">
        <v>0</v>
      </c>
      <c r="BC42" s="7">
        <v>4474</v>
      </c>
      <c r="BD42" s="7">
        <v>210</v>
      </c>
      <c r="BE42" s="7">
        <v>197</v>
      </c>
      <c r="BF42" s="7">
        <v>173</v>
      </c>
      <c r="BG42" s="7">
        <v>186</v>
      </c>
      <c r="BH42" s="7">
        <v>189</v>
      </c>
      <c r="BI42" s="7">
        <v>315</v>
      </c>
      <c r="BJ42" s="7">
        <v>320</v>
      </c>
      <c r="BK42" s="7">
        <v>344</v>
      </c>
      <c r="BL42" s="7">
        <v>272</v>
      </c>
      <c r="BM42" s="7">
        <v>235</v>
      </c>
      <c r="BN42" s="7">
        <v>236</v>
      </c>
      <c r="BO42" s="7">
        <v>327</v>
      </c>
      <c r="BP42" s="7">
        <v>366</v>
      </c>
      <c r="BQ42" s="7">
        <v>296</v>
      </c>
      <c r="BR42" s="7">
        <v>225</v>
      </c>
      <c r="BS42" s="7">
        <v>222</v>
      </c>
      <c r="BT42" s="7">
        <v>169</v>
      </c>
      <c r="BU42" s="7">
        <v>185</v>
      </c>
      <c r="BV42" s="7">
        <v>0</v>
      </c>
      <c r="BW42" s="7">
        <v>0</v>
      </c>
      <c r="BX42" s="7">
        <v>0</v>
      </c>
      <c r="BY42" s="67">
        <f t="shared" si="3"/>
        <v>185</v>
      </c>
      <c r="BZ42" s="7">
        <v>0</v>
      </c>
    </row>
    <row r="43" spans="1:78" x14ac:dyDescent="0.4">
      <c r="A43" s="7">
        <v>42</v>
      </c>
      <c r="B43" s="7">
        <v>46</v>
      </c>
      <c r="C43" s="7" t="s">
        <v>163</v>
      </c>
      <c r="D43" s="7">
        <v>2764</v>
      </c>
      <c r="E43" s="7">
        <v>2487</v>
      </c>
      <c r="F43" s="11">
        <f t="shared" si="0"/>
        <v>0.89978292329956588</v>
      </c>
      <c r="G43" s="12">
        <v>7346</v>
      </c>
      <c r="H43" s="7">
        <v>211</v>
      </c>
      <c r="I43" s="7">
        <v>240</v>
      </c>
      <c r="J43" s="7">
        <v>352</v>
      </c>
      <c r="K43" s="7">
        <v>474</v>
      </c>
      <c r="L43" s="7">
        <v>374</v>
      </c>
      <c r="M43" s="7">
        <v>377</v>
      </c>
      <c r="N43" s="7">
        <v>309</v>
      </c>
      <c r="O43" s="7">
        <v>371</v>
      </c>
      <c r="P43" s="7">
        <v>352</v>
      </c>
      <c r="Q43" s="7">
        <v>538</v>
      </c>
      <c r="R43" s="7">
        <v>646</v>
      </c>
      <c r="S43" s="7">
        <v>727</v>
      </c>
      <c r="T43" s="7">
        <v>754</v>
      </c>
      <c r="U43" s="7">
        <v>520</v>
      </c>
      <c r="V43" s="7">
        <v>444</v>
      </c>
      <c r="W43" s="7">
        <v>292</v>
      </c>
      <c r="X43" s="7">
        <v>232</v>
      </c>
      <c r="Y43" s="7">
        <v>131</v>
      </c>
      <c r="Z43" s="7">
        <v>0</v>
      </c>
      <c r="AA43" s="7">
        <v>0</v>
      </c>
      <c r="AB43" s="7">
        <v>0</v>
      </c>
      <c r="AC43" s="67">
        <f t="shared" si="1"/>
        <v>131</v>
      </c>
      <c r="AD43" s="7">
        <v>0</v>
      </c>
      <c r="AE43" s="7">
        <v>3407</v>
      </c>
      <c r="AF43" s="7">
        <v>102</v>
      </c>
      <c r="AG43" s="7">
        <v>120</v>
      </c>
      <c r="AH43" s="7">
        <v>180</v>
      </c>
      <c r="AI43" s="7">
        <v>230</v>
      </c>
      <c r="AJ43" s="7">
        <v>185</v>
      </c>
      <c r="AK43" s="7">
        <v>156</v>
      </c>
      <c r="AL43" s="7">
        <v>138</v>
      </c>
      <c r="AM43" s="7">
        <v>178</v>
      </c>
      <c r="AN43" s="7">
        <v>152</v>
      </c>
      <c r="AO43" s="7">
        <v>230</v>
      </c>
      <c r="AP43" s="7">
        <v>288</v>
      </c>
      <c r="AQ43" s="7">
        <v>338</v>
      </c>
      <c r="AR43" s="7">
        <v>368</v>
      </c>
      <c r="AS43" s="7">
        <v>244</v>
      </c>
      <c r="AT43" s="7">
        <v>227</v>
      </c>
      <c r="AU43" s="7">
        <v>123</v>
      </c>
      <c r="AV43" s="7">
        <v>109</v>
      </c>
      <c r="AW43" s="7">
        <v>38</v>
      </c>
      <c r="AX43" s="7">
        <v>0</v>
      </c>
      <c r="AY43" s="7">
        <v>0</v>
      </c>
      <c r="AZ43" s="7">
        <v>0</v>
      </c>
      <c r="BA43" s="67">
        <f t="shared" si="2"/>
        <v>38</v>
      </c>
      <c r="BB43" s="7">
        <v>0</v>
      </c>
      <c r="BC43" s="7">
        <v>3939</v>
      </c>
      <c r="BD43" s="7">
        <v>109</v>
      </c>
      <c r="BE43" s="7">
        <v>120</v>
      </c>
      <c r="BF43" s="7">
        <v>172</v>
      </c>
      <c r="BG43" s="7">
        <v>244</v>
      </c>
      <c r="BH43" s="7">
        <v>189</v>
      </c>
      <c r="BI43" s="7">
        <v>221</v>
      </c>
      <c r="BJ43" s="7">
        <v>171</v>
      </c>
      <c r="BK43" s="7">
        <v>193</v>
      </c>
      <c r="BL43" s="7">
        <v>200</v>
      </c>
      <c r="BM43" s="7">
        <v>308</v>
      </c>
      <c r="BN43" s="7">
        <v>358</v>
      </c>
      <c r="BO43" s="7">
        <v>389</v>
      </c>
      <c r="BP43" s="7">
        <v>386</v>
      </c>
      <c r="BQ43" s="7">
        <v>276</v>
      </c>
      <c r="BR43" s="7">
        <v>217</v>
      </c>
      <c r="BS43" s="7">
        <v>169</v>
      </c>
      <c r="BT43" s="7">
        <v>123</v>
      </c>
      <c r="BU43" s="7">
        <v>93</v>
      </c>
      <c r="BV43" s="7">
        <v>0</v>
      </c>
      <c r="BW43" s="7">
        <v>0</v>
      </c>
      <c r="BX43" s="7">
        <v>0</v>
      </c>
      <c r="BY43" s="67">
        <f t="shared" si="3"/>
        <v>93</v>
      </c>
      <c r="BZ43" s="7">
        <v>0</v>
      </c>
    </row>
    <row r="44" spans="1:78" x14ac:dyDescent="0.4">
      <c r="A44" s="7">
        <v>43</v>
      </c>
      <c r="B44" s="7">
        <v>47</v>
      </c>
      <c r="C44" s="7" t="s">
        <v>164</v>
      </c>
      <c r="D44" s="7">
        <v>3733</v>
      </c>
      <c r="E44" s="7">
        <v>3374</v>
      </c>
      <c r="F44" s="11">
        <f t="shared" si="0"/>
        <v>0.90383069916956871</v>
      </c>
      <c r="G44" s="12">
        <v>8975</v>
      </c>
      <c r="H44" s="7">
        <v>278</v>
      </c>
      <c r="I44" s="7">
        <v>370</v>
      </c>
      <c r="J44" s="7">
        <v>444</v>
      </c>
      <c r="K44" s="7">
        <v>371</v>
      </c>
      <c r="L44" s="7">
        <v>301</v>
      </c>
      <c r="M44" s="7">
        <v>333</v>
      </c>
      <c r="N44" s="7">
        <v>396</v>
      </c>
      <c r="O44" s="7">
        <v>507</v>
      </c>
      <c r="P44" s="7">
        <v>542</v>
      </c>
      <c r="Q44" s="7">
        <v>499</v>
      </c>
      <c r="R44" s="7">
        <v>455</v>
      </c>
      <c r="S44" s="7">
        <v>593</v>
      </c>
      <c r="T44" s="7">
        <v>762</v>
      </c>
      <c r="U44" s="7">
        <v>828</v>
      </c>
      <c r="V44" s="7">
        <v>834</v>
      </c>
      <c r="W44" s="7">
        <v>740</v>
      </c>
      <c r="X44" s="7">
        <v>389</v>
      </c>
      <c r="Y44" s="7">
        <v>316</v>
      </c>
      <c r="Z44" s="7">
        <v>0</v>
      </c>
      <c r="AA44" s="7">
        <v>0</v>
      </c>
      <c r="AB44" s="7">
        <v>0</v>
      </c>
      <c r="AC44" s="67">
        <f t="shared" si="1"/>
        <v>316</v>
      </c>
      <c r="AD44" s="7">
        <v>0</v>
      </c>
      <c r="AE44" s="7">
        <v>4079</v>
      </c>
      <c r="AF44" s="7">
        <v>138</v>
      </c>
      <c r="AG44" s="7">
        <v>167</v>
      </c>
      <c r="AH44" s="7">
        <v>241</v>
      </c>
      <c r="AI44" s="7">
        <v>186</v>
      </c>
      <c r="AJ44" s="7">
        <v>131</v>
      </c>
      <c r="AK44" s="7">
        <v>152</v>
      </c>
      <c r="AL44" s="7">
        <v>185</v>
      </c>
      <c r="AM44" s="7">
        <v>238</v>
      </c>
      <c r="AN44" s="7">
        <v>241</v>
      </c>
      <c r="AO44" s="7">
        <v>237</v>
      </c>
      <c r="AP44" s="7">
        <v>222</v>
      </c>
      <c r="AQ44" s="7">
        <v>250</v>
      </c>
      <c r="AR44" s="7">
        <v>342</v>
      </c>
      <c r="AS44" s="7">
        <v>355</v>
      </c>
      <c r="AT44" s="7">
        <v>371</v>
      </c>
      <c r="AU44" s="7">
        <v>349</v>
      </c>
      <c r="AV44" s="7">
        <v>167</v>
      </c>
      <c r="AW44" s="7">
        <v>100</v>
      </c>
      <c r="AX44" s="7">
        <v>0</v>
      </c>
      <c r="AY44" s="7">
        <v>0</v>
      </c>
      <c r="AZ44" s="7">
        <v>0</v>
      </c>
      <c r="BA44" s="67">
        <f t="shared" si="2"/>
        <v>100</v>
      </c>
      <c r="BB44" s="7">
        <v>0</v>
      </c>
      <c r="BC44" s="7">
        <v>4896</v>
      </c>
      <c r="BD44" s="7">
        <v>140</v>
      </c>
      <c r="BE44" s="7">
        <v>203</v>
      </c>
      <c r="BF44" s="7">
        <v>203</v>
      </c>
      <c r="BG44" s="7">
        <v>185</v>
      </c>
      <c r="BH44" s="7">
        <v>170</v>
      </c>
      <c r="BI44" s="7">
        <v>181</v>
      </c>
      <c r="BJ44" s="7">
        <v>211</v>
      </c>
      <c r="BK44" s="7">
        <v>269</v>
      </c>
      <c r="BL44" s="7">
        <v>301</v>
      </c>
      <c r="BM44" s="7">
        <v>262</v>
      </c>
      <c r="BN44" s="7">
        <v>233</v>
      </c>
      <c r="BO44" s="7">
        <v>343</v>
      </c>
      <c r="BP44" s="7">
        <v>420</v>
      </c>
      <c r="BQ44" s="7">
        <v>473</v>
      </c>
      <c r="BR44" s="7">
        <v>463</v>
      </c>
      <c r="BS44" s="7">
        <v>391</v>
      </c>
      <c r="BT44" s="7">
        <v>222</v>
      </c>
      <c r="BU44" s="7">
        <v>216</v>
      </c>
      <c r="BV44" s="7">
        <v>0</v>
      </c>
      <c r="BW44" s="7">
        <v>0</v>
      </c>
      <c r="BX44" s="7">
        <v>0</v>
      </c>
      <c r="BY44" s="67">
        <f t="shared" si="3"/>
        <v>216</v>
      </c>
      <c r="BZ44" s="7">
        <v>0</v>
      </c>
    </row>
    <row r="45" spans="1:78" x14ac:dyDescent="0.4">
      <c r="A45" s="7">
        <v>44</v>
      </c>
      <c r="B45" s="7">
        <v>48</v>
      </c>
      <c r="C45" s="7" t="s">
        <v>165</v>
      </c>
      <c r="D45" s="7">
        <v>3062</v>
      </c>
      <c r="E45" s="7">
        <v>2322</v>
      </c>
      <c r="F45" s="11">
        <f t="shared" si="0"/>
        <v>0.75832789026779879</v>
      </c>
      <c r="G45" s="12">
        <v>8911</v>
      </c>
      <c r="H45" s="7">
        <v>422</v>
      </c>
      <c r="I45" s="7">
        <v>548</v>
      </c>
      <c r="J45" s="7">
        <v>701</v>
      </c>
      <c r="K45" s="7">
        <v>769</v>
      </c>
      <c r="L45" s="7">
        <v>457</v>
      </c>
      <c r="M45" s="7">
        <v>443</v>
      </c>
      <c r="N45" s="7">
        <v>491</v>
      </c>
      <c r="O45" s="7">
        <v>577</v>
      </c>
      <c r="P45" s="7">
        <v>646</v>
      </c>
      <c r="Q45" s="7">
        <v>812</v>
      </c>
      <c r="R45" s="7">
        <v>881</v>
      </c>
      <c r="S45" s="7">
        <v>760</v>
      </c>
      <c r="T45" s="7">
        <v>515</v>
      </c>
      <c r="U45" s="7">
        <v>276</v>
      </c>
      <c r="V45" s="7">
        <v>216</v>
      </c>
      <c r="W45" s="7">
        <v>184</v>
      </c>
      <c r="X45" s="7">
        <v>107</v>
      </c>
      <c r="Y45" s="7">
        <v>99</v>
      </c>
      <c r="Z45" s="7">
        <v>0</v>
      </c>
      <c r="AA45" s="7">
        <v>0</v>
      </c>
      <c r="AB45" s="7">
        <v>0</v>
      </c>
      <c r="AC45" s="67">
        <f t="shared" si="1"/>
        <v>99</v>
      </c>
      <c r="AD45" s="7">
        <v>0</v>
      </c>
      <c r="AE45" s="7">
        <v>4087</v>
      </c>
      <c r="AF45" s="7">
        <v>208</v>
      </c>
      <c r="AG45" s="7">
        <v>275</v>
      </c>
      <c r="AH45" s="7">
        <v>364</v>
      </c>
      <c r="AI45" s="7">
        <v>356</v>
      </c>
      <c r="AJ45" s="7">
        <v>191</v>
      </c>
      <c r="AK45" s="7">
        <v>181</v>
      </c>
      <c r="AL45" s="7">
        <v>207</v>
      </c>
      <c r="AM45" s="7">
        <v>260</v>
      </c>
      <c r="AN45" s="7">
        <v>270</v>
      </c>
      <c r="AO45" s="7">
        <v>348</v>
      </c>
      <c r="AP45" s="7">
        <v>380</v>
      </c>
      <c r="AQ45" s="7">
        <v>392</v>
      </c>
      <c r="AR45" s="7">
        <v>277</v>
      </c>
      <c r="AS45" s="7">
        <v>126</v>
      </c>
      <c r="AT45" s="7">
        <v>109</v>
      </c>
      <c r="AU45" s="7">
        <v>72</v>
      </c>
      <c r="AV45" s="7">
        <v>41</v>
      </c>
      <c r="AW45" s="7">
        <v>27</v>
      </c>
      <c r="AX45" s="7">
        <v>0</v>
      </c>
      <c r="AY45" s="7">
        <v>0</v>
      </c>
      <c r="AZ45" s="7">
        <v>0</v>
      </c>
      <c r="BA45" s="67">
        <f t="shared" si="2"/>
        <v>27</v>
      </c>
      <c r="BB45" s="7">
        <v>0</v>
      </c>
      <c r="BC45" s="7">
        <v>4824</v>
      </c>
      <c r="BD45" s="7">
        <v>214</v>
      </c>
      <c r="BE45" s="7">
        <v>273</v>
      </c>
      <c r="BF45" s="7">
        <v>337</v>
      </c>
      <c r="BG45" s="7">
        <v>413</v>
      </c>
      <c r="BH45" s="7">
        <v>266</v>
      </c>
      <c r="BI45" s="7">
        <v>262</v>
      </c>
      <c r="BJ45" s="7">
        <v>284</v>
      </c>
      <c r="BK45" s="7">
        <v>317</v>
      </c>
      <c r="BL45" s="7">
        <v>376</v>
      </c>
      <c r="BM45" s="7">
        <v>464</v>
      </c>
      <c r="BN45" s="7">
        <v>501</v>
      </c>
      <c r="BO45" s="7">
        <v>368</v>
      </c>
      <c r="BP45" s="7">
        <v>238</v>
      </c>
      <c r="BQ45" s="7">
        <v>150</v>
      </c>
      <c r="BR45" s="7">
        <v>107</v>
      </c>
      <c r="BS45" s="7">
        <v>112</v>
      </c>
      <c r="BT45" s="7">
        <v>66</v>
      </c>
      <c r="BU45" s="7">
        <v>72</v>
      </c>
      <c r="BV45" s="7">
        <v>0</v>
      </c>
      <c r="BW45" s="7">
        <v>0</v>
      </c>
      <c r="BX45" s="7">
        <v>0</v>
      </c>
      <c r="BY45" s="67">
        <f t="shared" si="3"/>
        <v>72</v>
      </c>
      <c r="BZ45" s="7">
        <v>0</v>
      </c>
    </row>
    <row r="46" spans="1:78" x14ac:dyDescent="0.4">
      <c r="A46" s="7">
        <v>45</v>
      </c>
      <c r="B46" s="7">
        <v>49</v>
      </c>
      <c r="C46" s="7" t="s">
        <v>166</v>
      </c>
      <c r="D46" s="7">
        <v>5989</v>
      </c>
      <c r="E46" s="7">
        <v>4131</v>
      </c>
      <c r="F46" s="11">
        <f t="shared" si="0"/>
        <v>0.68976456837535483</v>
      </c>
      <c r="G46" s="12">
        <v>14105</v>
      </c>
      <c r="H46" s="7">
        <v>740</v>
      </c>
      <c r="I46" s="7">
        <v>651</v>
      </c>
      <c r="J46" s="7">
        <v>618</v>
      </c>
      <c r="K46" s="7">
        <v>798</v>
      </c>
      <c r="L46" s="7">
        <v>651</v>
      </c>
      <c r="M46" s="7">
        <v>805</v>
      </c>
      <c r="N46" s="7">
        <v>1001</v>
      </c>
      <c r="O46" s="7">
        <v>956</v>
      </c>
      <c r="P46" s="7">
        <v>837</v>
      </c>
      <c r="Q46" s="7">
        <v>825</v>
      </c>
      <c r="R46" s="7">
        <v>852</v>
      </c>
      <c r="S46" s="7">
        <v>1005</v>
      </c>
      <c r="T46" s="7">
        <v>1034</v>
      </c>
      <c r="U46" s="7">
        <v>836</v>
      </c>
      <c r="V46" s="7">
        <v>748</v>
      </c>
      <c r="W46" s="7">
        <v>693</v>
      </c>
      <c r="X46" s="7">
        <v>525</v>
      </c>
      <c r="Y46" s="7">
        <v>471</v>
      </c>
      <c r="Z46" s="7">
        <v>0</v>
      </c>
      <c r="AA46" s="7">
        <v>0</v>
      </c>
      <c r="AB46" s="7">
        <v>0</v>
      </c>
      <c r="AC46" s="67">
        <f t="shared" si="1"/>
        <v>471</v>
      </c>
      <c r="AD46" s="7">
        <v>0</v>
      </c>
      <c r="AE46" s="7">
        <v>6297</v>
      </c>
      <c r="AF46" s="7">
        <v>389</v>
      </c>
      <c r="AG46" s="7">
        <v>349</v>
      </c>
      <c r="AH46" s="7">
        <v>309</v>
      </c>
      <c r="AI46" s="7">
        <v>320</v>
      </c>
      <c r="AJ46" s="7">
        <v>235</v>
      </c>
      <c r="AK46" s="7">
        <v>350</v>
      </c>
      <c r="AL46" s="7">
        <v>469</v>
      </c>
      <c r="AM46" s="7">
        <v>449</v>
      </c>
      <c r="AN46" s="7">
        <v>394</v>
      </c>
      <c r="AO46" s="7">
        <v>375</v>
      </c>
      <c r="AP46" s="7">
        <v>400</v>
      </c>
      <c r="AQ46" s="7">
        <v>452</v>
      </c>
      <c r="AR46" s="7">
        <v>479</v>
      </c>
      <c r="AS46" s="7">
        <v>404</v>
      </c>
      <c r="AT46" s="7">
        <v>301</v>
      </c>
      <c r="AU46" s="7">
        <v>264</v>
      </c>
      <c r="AV46" s="7">
        <v>205</v>
      </c>
      <c r="AW46" s="7">
        <v>122</v>
      </c>
      <c r="AX46" s="7">
        <v>0</v>
      </c>
      <c r="AY46" s="7">
        <v>0</v>
      </c>
      <c r="AZ46" s="7">
        <v>0</v>
      </c>
      <c r="BA46" s="67">
        <f t="shared" si="2"/>
        <v>122</v>
      </c>
      <c r="BB46" s="7">
        <v>0</v>
      </c>
      <c r="BC46" s="7">
        <v>7808</v>
      </c>
      <c r="BD46" s="7">
        <v>351</v>
      </c>
      <c r="BE46" s="7">
        <v>302</v>
      </c>
      <c r="BF46" s="7">
        <v>309</v>
      </c>
      <c r="BG46" s="7">
        <v>478</v>
      </c>
      <c r="BH46" s="7">
        <v>416</v>
      </c>
      <c r="BI46" s="7">
        <v>455</v>
      </c>
      <c r="BJ46" s="7">
        <v>532</v>
      </c>
      <c r="BK46" s="7">
        <v>507</v>
      </c>
      <c r="BL46" s="7">
        <v>443</v>
      </c>
      <c r="BM46" s="7">
        <v>450</v>
      </c>
      <c r="BN46" s="7">
        <v>452</v>
      </c>
      <c r="BO46" s="7">
        <v>553</v>
      </c>
      <c r="BP46" s="7">
        <v>555</v>
      </c>
      <c r="BQ46" s="7">
        <v>432</v>
      </c>
      <c r="BR46" s="7">
        <v>447</v>
      </c>
      <c r="BS46" s="7">
        <v>429</v>
      </c>
      <c r="BT46" s="7">
        <v>320</v>
      </c>
      <c r="BU46" s="7">
        <v>349</v>
      </c>
      <c r="BV46" s="7">
        <v>0</v>
      </c>
      <c r="BW46" s="7">
        <v>0</v>
      </c>
      <c r="BX46" s="7">
        <v>0</v>
      </c>
      <c r="BY46" s="67">
        <f t="shared" si="3"/>
        <v>349</v>
      </c>
      <c r="BZ46" s="7">
        <v>0</v>
      </c>
    </row>
    <row r="47" spans="1:78" x14ac:dyDescent="0.4">
      <c r="A47" s="7">
        <v>46</v>
      </c>
      <c r="B47" s="7">
        <v>50</v>
      </c>
      <c r="C47" s="7" t="s">
        <v>167</v>
      </c>
      <c r="D47" s="7">
        <v>1066</v>
      </c>
      <c r="E47" s="7">
        <v>1152</v>
      </c>
      <c r="F47" s="11">
        <f t="shared" si="0"/>
        <v>1.0806754221388368</v>
      </c>
      <c r="G47" s="12">
        <v>2576</v>
      </c>
      <c r="H47" s="7">
        <v>64</v>
      </c>
      <c r="I47" s="7">
        <v>73</v>
      </c>
      <c r="J47" s="7">
        <v>82</v>
      </c>
      <c r="K47" s="7">
        <v>101</v>
      </c>
      <c r="L47" s="7">
        <v>89</v>
      </c>
      <c r="M47" s="7">
        <v>105</v>
      </c>
      <c r="N47" s="7">
        <v>111</v>
      </c>
      <c r="O47" s="7">
        <v>110</v>
      </c>
      <c r="P47" s="7">
        <v>121</v>
      </c>
      <c r="Q47" s="7">
        <v>134</v>
      </c>
      <c r="R47" s="7">
        <v>167</v>
      </c>
      <c r="S47" s="7">
        <v>227</v>
      </c>
      <c r="T47" s="7">
        <v>263</v>
      </c>
      <c r="U47" s="7">
        <v>215</v>
      </c>
      <c r="V47" s="7">
        <v>211</v>
      </c>
      <c r="W47" s="7">
        <v>216</v>
      </c>
      <c r="X47" s="7">
        <v>158</v>
      </c>
      <c r="Y47" s="7">
        <v>129</v>
      </c>
      <c r="Z47" s="7">
        <v>0</v>
      </c>
      <c r="AA47" s="7">
        <v>0</v>
      </c>
      <c r="AB47" s="7">
        <v>0</v>
      </c>
      <c r="AC47" s="67">
        <f t="shared" si="1"/>
        <v>129</v>
      </c>
      <c r="AD47" s="7">
        <v>0</v>
      </c>
      <c r="AE47" s="7">
        <v>1194</v>
      </c>
      <c r="AF47" s="7">
        <v>36</v>
      </c>
      <c r="AG47" s="7">
        <v>36</v>
      </c>
      <c r="AH47" s="7">
        <v>45</v>
      </c>
      <c r="AI47" s="7">
        <v>43</v>
      </c>
      <c r="AJ47" s="7">
        <v>39</v>
      </c>
      <c r="AK47" s="7">
        <v>63</v>
      </c>
      <c r="AL47" s="7">
        <v>50</v>
      </c>
      <c r="AM47" s="7">
        <v>61</v>
      </c>
      <c r="AN47" s="7">
        <v>52</v>
      </c>
      <c r="AO47" s="7">
        <v>68</v>
      </c>
      <c r="AP47" s="7">
        <v>80</v>
      </c>
      <c r="AQ47" s="7">
        <v>107</v>
      </c>
      <c r="AR47" s="7">
        <v>136</v>
      </c>
      <c r="AS47" s="7">
        <v>95</v>
      </c>
      <c r="AT47" s="7">
        <v>92</v>
      </c>
      <c r="AU47" s="7">
        <v>88</v>
      </c>
      <c r="AV47" s="7">
        <v>64</v>
      </c>
      <c r="AW47" s="7">
        <v>39</v>
      </c>
      <c r="AX47" s="7">
        <v>0</v>
      </c>
      <c r="AY47" s="7">
        <v>0</v>
      </c>
      <c r="AZ47" s="7">
        <v>0</v>
      </c>
      <c r="BA47" s="67">
        <f t="shared" si="2"/>
        <v>39</v>
      </c>
      <c r="BB47" s="7">
        <v>0</v>
      </c>
      <c r="BC47" s="7">
        <v>1382</v>
      </c>
      <c r="BD47" s="7">
        <v>28</v>
      </c>
      <c r="BE47" s="7">
        <v>37</v>
      </c>
      <c r="BF47" s="7">
        <v>37</v>
      </c>
      <c r="BG47" s="7">
        <v>58</v>
      </c>
      <c r="BH47" s="7">
        <v>50</v>
      </c>
      <c r="BI47" s="7">
        <v>42</v>
      </c>
      <c r="BJ47" s="7">
        <v>61</v>
      </c>
      <c r="BK47" s="7">
        <v>49</v>
      </c>
      <c r="BL47" s="7">
        <v>69</v>
      </c>
      <c r="BM47" s="7">
        <v>66</v>
      </c>
      <c r="BN47" s="7">
        <v>87</v>
      </c>
      <c r="BO47" s="7">
        <v>120</v>
      </c>
      <c r="BP47" s="7">
        <v>127</v>
      </c>
      <c r="BQ47" s="7">
        <v>120</v>
      </c>
      <c r="BR47" s="7">
        <v>119</v>
      </c>
      <c r="BS47" s="7">
        <v>128</v>
      </c>
      <c r="BT47" s="7">
        <v>94</v>
      </c>
      <c r="BU47" s="7">
        <v>90</v>
      </c>
      <c r="BV47" s="7">
        <v>0</v>
      </c>
      <c r="BW47" s="7">
        <v>0</v>
      </c>
      <c r="BX47" s="7">
        <v>0</v>
      </c>
      <c r="BY47" s="67">
        <f t="shared" si="3"/>
        <v>90</v>
      </c>
      <c r="BZ47" s="7">
        <v>0</v>
      </c>
    </row>
    <row r="48" spans="1:78" x14ac:dyDescent="0.4">
      <c r="A48" s="7">
        <v>47</v>
      </c>
      <c r="B48" s="7">
        <v>51</v>
      </c>
      <c r="C48" s="7" t="s">
        <v>168</v>
      </c>
      <c r="D48" s="7">
        <v>820</v>
      </c>
      <c r="E48" s="7">
        <v>756</v>
      </c>
      <c r="F48" s="11">
        <f t="shared" si="0"/>
        <v>0.92195121951219516</v>
      </c>
      <c r="G48" s="12">
        <v>2840</v>
      </c>
      <c r="H48" s="7">
        <v>58</v>
      </c>
      <c r="I48" s="7">
        <v>64</v>
      </c>
      <c r="J48" s="7">
        <v>72</v>
      </c>
      <c r="K48" s="7">
        <v>73</v>
      </c>
      <c r="L48" s="7">
        <v>70</v>
      </c>
      <c r="M48" s="7">
        <v>81</v>
      </c>
      <c r="N48" s="7">
        <v>107</v>
      </c>
      <c r="O48" s="7">
        <v>109</v>
      </c>
      <c r="P48" s="7">
        <v>113</v>
      </c>
      <c r="Q48" s="7">
        <v>116</v>
      </c>
      <c r="R48" s="7">
        <v>154</v>
      </c>
      <c r="S48" s="7">
        <v>211</v>
      </c>
      <c r="T48" s="7">
        <v>226</v>
      </c>
      <c r="U48" s="7">
        <v>224</v>
      </c>
      <c r="V48" s="7">
        <v>235</v>
      </c>
      <c r="W48" s="7">
        <v>265</v>
      </c>
      <c r="X48" s="7">
        <v>277</v>
      </c>
      <c r="Y48" s="7">
        <v>380</v>
      </c>
      <c r="Z48" s="7">
        <v>0</v>
      </c>
      <c r="AA48" s="7">
        <v>0</v>
      </c>
      <c r="AB48" s="7">
        <v>0</v>
      </c>
      <c r="AC48" s="67">
        <f t="shared" si="1"/>
        <v>380</v>
      </c>
      <c r="AD48" s="7">
        <v>0</v>
      </c>
      <c r="AE48" s="7">
        <v>1229</v>
      </c>
      <c r="AF48" s="7">
        <v>23</v>
      </c>
      <c r="AG48" s="7">
        <v>40</v>
      </c>
      <c r="AH48" s="7">
        <v>35</v>
      </c>
      <c r="AI48" s="7">
        <v>40</v>
      </c>
      <c r="AJ48" s="7">
        <v>36</v>
      </c>
      <c r="AK48" s="7">
        <v>40</v>
      </c>
      <c r="AL48" s="7">
        <v>60</v>
      </c>
      <c r="AM48" s="7">
        <v>47</v>
      </c>
      <c r="AN48" s="7">
        <v>55</v>
      </c>
      <c r="AO48" s="7">
        <v>57</v>
      </c>
      <c r="AP48" s="7">
        <v>86</v>
      </c>
      <c r="AQ48" s="7">
        <v>106</v>
      </c>
      <c r="AR48" s="7">
        <v>126</v>
      </c>
      <c r="AS48" s="7">
        <v>119</v>
      </c>
      <c r="AT48" s="7">
        <v>102</v>
      </c>
      <c r="AU48" s="7">
        <v>103</v>
      </c>
      <c r="AV48" s="7">
        <v>83</v>
      </c>
      <c r="AW48" s="7">
        <v>70</v>
      </c>
      <c r="AX48" s="7">
        <v>0</v>
      </c>
      <c r="AY48" s="7">
        <v>0</v>
      </c>
      <c r="AZ48" s="7">
        <v>0</v>
      </c>
      <c r="BA48" s="67">
        <f t="shared" si="2"/>
        <v>70</v>
      </c>
      <c r="BB48" s="7">
        <v>0</v>
      </c>
      <c r="BC48" s="7">
        <v>1611</v>
      </c>
      <c r="BD48" s="7">
        <v>35</v>
      </c>
      <c r="BE48" s="7">
        <v>24</v>
      </c>
      <c r="BF48" s="7">
        <v>37</v>
      </c>
      <c r="BG48" s="7">
        <v>33</v>
      </c>
      <c r="BH48" s="7">
        <v>34</v>
      </c>
      <c r="BI48" s="7">
        <v>41</v>
      </c>
      <c r="BJ48" s="7">
        <v>47</v>
      </c>
      <c r="BK48" s="7">
        <v>62</v>
      </c>
      <c r="BL48" s="7">
        <v>58</v>
      </c>
      <c r="BM48" s="7">
        <v>59</v>
      </c>
      <c r="BN48" s="7">
        <v>68</v>
      </c>
      <c r="BO48" s="7">
        <v>105</v>
      </c>
      <c r="BP48" s="7">
        <v>100</v>
      </c>
      <c r="BQ48" s="7">
        <v>105</v>
      </c>
      <c r="BR48" s="7">
        <v>133</v>
      </c>
      <c r="BS48" s="7">
        <v>162</v>
      </c>
      <c r="BT48" s="7">
        <v>194</v>
      </c>
      <c r="BU48" s="7">
        <v>310</v>
      </c>
      <c r="BV48" s="7">
        <v>0</v>
      </c>
      <c r="BW48" s="7">
        <v>0</v>
      </c>
      <c r="BX48" s="7">
        <v>0</v>
      </c>
      <c r="BY48" s="67">
        <f t="shared" si="3"/>
        <v>310</v>
      </c>
      <c r="BZ48" s="7">
        <v>0</v>
      </c>
    </row>
    <row r="49" spans="1:78" x14ac:dyDescent="0.4">
      <c r="A49" s="7">
        <v>48</v>
      </c>
      <c r="B49" s="7">
        <v>52</v>
      </c>
      <c r="C49" s="7" t="s">
        <v>169</v>
      </c>
      <c r="D49" s="7">
        <v>291</v>
      </c>
      <c r="E49" s="7">
        <v>271</v>
      </c>
      <c r="F49" s="11">
        <f t="shared" si="0"/>
        <v>0.93127147766323026</v>
      </c>
      <c r="G49" s="12">
        <v>1080</v>
      </c>
      <c r="H49" s="7">
        <v>26</v>
      </c>
      <c r="I49" s="7">
        <v>57</v>
      </c>
      <c r="J49" s="7">
        <v>54</v>
      </c>
      <c r="K49" s="7">
        <v>76</v>
      </c>
      <c r="L49" s="7">
        <v>47</v>
      </c>
      <c r="M49" s="7">
        <v>57</v>
      </c>
      <c r="N49" s="7">
        <v>86</v>
      </c>
      <c r="O49" s="7">
        <v>68</v>
      </c>
      <c r="P49" s="7">
        <v>54</v>
      </c>
      <c r="Q49" s="7">
        <v>48</v>
      </c>
      <c r="R49" s="7">
        <v>41</v>
      </c>
      <c r="S49" s="7">
        <v>65</v>
      </c>
      <c r="T49" s="7">
        <v>89</v>
      </c>
      <c r="U49" s="7">
        <v>48</v>
      </c>
      <c r="V49" s="7">
        <v>68</v>
      </c>
      <c r="W49" s="7">
        <v>74</v>
      </c>
      <c r="X49" s="7">
        <v>57</v>
      </c>
      <c r="Y49" s="7">
        <v>65</v>
      </c>
      <c r="Z49" s="7">
        <v>0</v>
      </c>
      <c r="AA49" s="7">
        <v>0</v>
      </c>
      <c r="AB49" s="7">
        <v>0</v>
      </c>
      <c r="AC49" s="67">
        <f t="shared" si="1"/>
        <v>65</v>
      </c>
      <c r="AD49" s="7">
        <v>0</v>
      </c>
      <c r="AE49" s="7">
        <v>557</v>
      </c>
      <c r="AF49" s="7">
        <v>14</v>
      </c>
      <c r="AG49" s="7">
        <v>29</v>
      </c>
      <c r="AH49" s="7">
        <v>30</v>
      </c>
      <c r="AI49" s="7">
        <v>49</v>
      </c>
      <c r="AJ49" s="7">
        <v>26</v>
      </c>
      <c r="AK49" s="7">
        <v>37</v>
      </c>
      <c r="AL49" s="7">
        <v>56</v>
      </c>
      <c r="AM49" s="7">
        <v>42</v>
      </c>
      <c r="AN49" s="7">
        <v>30</v>
      </c>
      <c r="AO49" s="7">
        <v>25</v>
      </c>
      <c r="AP49" s="7">
        <v>21</v>
      </c>
      <c r="AQ49" s="7">
        <v>32</v>
      </c>
      <c r="AR49" s="7">
        <v>49</v>
      </c>
      <c r="AS49" s="7">
        <v>19</v>
      </c>
      <c r="AT49" s="7">
        <v>36</v>
      </c>
      <c r="AU49" s="7">
        <v>25</v>
      </c>
      <c r="AV49" s="7">
        <v>23</v>
      </c>
      <c r="AW49" s="7">
        <v>14</v>
      </c>
      <c r="AX49" s="7">
        <v>0</v>
      </c>
      <c r="AY49" s="7">
        <v>0</v>
      </c>
      <c r="AZ49" s="7">
        <v>0</v>
      </c>
      <c r="BA49" s="67">
        <f t="shared" si="2"/>
        <v>14</v>
      </c>
      <c r="BB49" s="7">
        <v>0</v>
      </c>
      <c r="BC49" s="7">
        <v>523</v>
      </c>
      <c r="BD49" s="7">
        <v>12</v>
      </c>
      <c r="BE49" s="7">
        <v>28</v>
      </c>
      <c r="BF49" s="7">
        <v>24</v>
      </c>
      <c r="BG49" s="7">
        <v>27</v>
      </c>
      <c r="BH49" s="7">
        <v>21</v>
      </c>
      <c r="BI49" s="7">
        <v>20</v>
      </c>
      <c r="BJ49" s="7">
        <v>30</v>
      </c>
      <c r="BK49" s="7">
        <v>26</v>
      </c>
      <c r="BL49" s="7">
        <v>24</v>
      </c>
      <c r="BM49" s="7">
        <v>23</v>
      </c>
      <c r="BN49" s="7">
        <v>20</v>
      </c>
      <c r="BO49" s="7">
        <v>33</v>
      </c>
      <c r="BP49" s="7">
        <v>40</v>
      </c>
      <c r="BQ49" s="7">
        <v>29</v>
      </c>
      <c r="BR49" s="7">
        <v>32</v>
      </c>
      <c r="BS49" s="7">
        <v>49</v>
      </c>
      <c r="BT49" s="7">
        <v>34</v>
      </c>
      <c r="BU49" s="7">
        <v>51</v>
      </c>
      <c r="BV49" s="7">
        <v>0</v>
      </c>
      <c r="BW49" s="7">
        <v>0</v>
      </c>
      <c r="BX49" s="7">
        <v>0</v>
      </c>
      <c r="BY49" s="67">
        <f t="shared" si="3"/>
        <v>51</v>
      </c>
      <c r="BZ49" s="7">
        <v>0</v>
      </c>
    </row>
    <row r="50" spans="1:78" x14ac:dyDescent="0.4">
      <c r="A50" s="7">
        <v>49</v>
      </c>
      <c r="B50" s="7">
        <v>57</v>
      </c>
      <c r="C50" s="7" t="s">
        <v>170</v>
      </c>
      <c r="D50" s="7">
        <v>479</v>
      </c>
      <c r="E50" s="7">
        <v>468</v>
      </c>
      <c r="F50" s="11">
        <f t="shared" si="0"/>
        <v>0.97703549060542794</v>
      </c>
      <c r="G50" s="12">
        <v>1066</v>
      </c>
      <c r="H50" s="12">
        <v>37</v>
      </c>
      <c r="I50" s="12">
        <v>43</v>
      </c>
      <c r="J50" s="12">
        <v>42</v>
      </c>
      <c r="K50" s="12">
        <v>34</v>
      </c>
      <c r="L50" s="12">
        <v>19</v>
      </c>
      <c r="M50" s="12">
        <v>27</v>
      </c>
      <c r="N50" s="12">
        <v>37</v>
      </c>
      <c r="O50" s="12">
        <v>39</v>
      </c>
      <c r="P50" s="12">
        <v>41</v>
      </c>
      <c r="Q50" s="12">
        <v>49</v>
      </c>
      <c r="R50" s="12">
        <v>51</v>
      </c>
      <c r="S50" s="12">
        <v>76</v>
      </c>
      <c r="T50" s="12">
        <v>71</v>
      </c>
      <c r="U50" s="12">
        <v>77</v>
      </c>
      <c r="V50" s="12">
        <v>104</v>
      </c>
      <c r="W50" s="12">
        <v>120</v>
      </c>
      <c r="X50" s="12">
        <v>100</v>
      </c>
      <c r="Y50" s="12">
        <v>99</v>
      </c>
      <c r="Z50" s="12">
        <v>0</v>
      </c>
      <c r="AA50" s="12">
        <v>0</v>
      </c>
      <c r="AB50" s="12">
        <v>0</v>
      </c>
      <c r="AC50" s="67">
        <f t="shared" si="1"/>
        <v>99</v>
      </c>
      <c r="AD50" s="12">
        <v>0</v>
      </c>
      <c r="AE50" s="12">
        <v>470</v>
      </c>
      <c r="AF50" s="12">
        <v>18</v>
      </c>
      <c r="AG50" s="12">
        <v>28</v>
      </c>
      <c r="AH50" s="12">
        <v>22</v>
      </c>
      <c r="AI50" s="12">
        <v>13</v>
      </c>
      <c r="AJ50" s="12">
        <v>4</v>
      </c>
      <c r="AK50" s="12">
        <v>16</v>
      </c>
      <c r="AL50" s="12">
        <v>15</v>
      </c>
      <c r="AM50" s="12">
        <v>19</v>
      </c>
      <c r="AN50" s="12">
        <v>25</v>
      </c>
      <c r="AO50" s="12">
        <v>28</v>
      </c>
      <c r="AP50" s="12">
        <v>24</v>
      </c>
      <c r="AQ50" s="12">
        <v>43</v>
      </c>
      <c r="AR50" s="12">
        <v>38</v>
      </c>
      <c r="AS50" s="12">
        <v>35</v>
      </c>
      <c r="AT50" s="12">
        <v>40</v>
      </c>
      <c r="AU50" s="12">
        <v>48</v>
      </c>
      <c r="AV50" s="12">
        <v>33</v>
      </c>
      <c r="AW50" s="12">
        <v>21</v>
      </c>
      <c r="AX50" s="12">
        <v>0</v>
      </c>
      <c r="AY50" s="12">
        <v>0</v>
      </c>
      <c r="AZ50" s="12">
        <v>0</v>
      </c>
      <c r="BA50" s="67">
        <f t="shared" si="2"/>
        <v>21</v>
      </c>
      <c r="BB50" s="12">
        <v>0</v>
      </c>
      <c r="BC50" s="12">
        <v>596</v>
      </c>
      <c r="BD50" s="12">
        <v>19</v>
      </c>
      <c r="BE50" s="12">
        <v>15</v>
      </c>
      <c r="BF50" s="12">
        <v>20</v>
      </c>
      <c r="BG50" s="12">
        <v>21</v>
      </c>
      <c r="BH50" s="12">
        <v>15</v>
      </c>
      <c r="BI50" s="12">
        <v>11</v>
      </c>
      <c r="BJ50" s="12">
        <v>22</v>
      </c>
      <c r="BK50" s="12">
        <v>20</v>
      </c>
      <c r="BL50" s="12">
        <v>16</v>
      </c>
      <c r="BM50" s="12">
        <v>21</v>
      </c>
      <c r="BN50" s="12">
        <v>27</v>
      </c>
      <c r="BO50" s="12">
        <v>33</v>
      </c>
      <c r="BP50" s="12">
        <v>33</v>
      </c>
      <c r="BQ50" s="12">
        <v>42</v>
      </c>
      <c r="BR50" s="12">
        <v>64</v>
      </c>
      <c r="BS50" s="12">
        <v>72</v>
      </c>
      <c r="BT50" s="12">
        <v>67</v>
      </c>
      <c r="BU50" s="12">
        <v>78</v>
      </c>
      <c r="BV50" s="12">
        <v>0</v>
      </c>
      <c r="BW50" s="12">
        <v>0</v>
      </c>
      <c r="BX50" s="12">
        <v>0</v>
      </c>
      <c r="BY50" s="67">
        <f t="shared" si="3"/>
        <v>78</v>
      </c>
      <c r="BZ50" s="12">
        <v>0</v>
      </c>
    </row>
    <row r="51" spans="1:78" x14ac:dyDescent="0.4">
      <c r="A51" s="7">
        <v>50</v>
      </c>
      <c r="B51" s="7">
        <v>59</v>
      </c>
      <c r="C51" s="7" t="s">
        <v>171</v>
      </c>
      <c r="D51" s="7">
        <v>170</v>
      </c>
      <c r="E51" s="7">
        <v>171</v>
      </c>
      <c r="F51" s="11">
        <f t="shared" si="0"/>
        <v>1.0058823529411764</v>
      </c>
      <c r="G51" s="12">
        <v>352</v>
      </c>
      <c r="H51" s="12">
        <v>8</v>
      </c>
      <c r="I51" s="12">
        <v>9</v>
      </c>
      <c r="J51" s="12">
        <v>13</v>
      </c>
      <c r="K51" s="12">
        <v>10</v>
      </c>
      <c r="L51" s="12">
        <v>5</v>
      </c>
      <c r="M51" s="12">
        <v>7</v>
      </c>
      <c r="N51" s="12">
        <v>13</v>
      </c>
      <c r="O51" s="12">
        <v>7</v>
      </c>
      <c r="P51" s="12">
        <v>15</v>
      </c>
      <c r="Q51" s="12">
        <v>13</v>
      </c>
      <c r="R51" s="12">
        <v>25</v>
      </c>
      <c r="S51" s="12">
        <v>42</v>
      </c>
      <c r="T51" s="12">
        <v>32</v>
      </c>
      <c r="U51" s="12">
        <v>37</v>
      </c>
      <c r="V51" s="12">
        <v>25</v>
      </c>
      <c r="W51" s="12">
        <v>34</v>
      </c>
      <c r="X51" s="12">
        <v>32</v>
      </c>
      <c r="Y51" s="12">
        <v>25</v>
      </c>
      <c r="Z51" s="12">
        <v>0</v>
      </c>
      <c r="AA51" s="12">
        <v>0</v>
      </c>
      <c r="AB51" s="12">
        <v>0</v>
      </c>
      <c r="AC51" s="67">
        <f t="shared" si="1"/>
        <v>25</v>
      </c>
      <c r="AD51" s="12">
        <v>0</v>
      </c>
      <c r="AE51" s="12">
        <v>183</v>
      </c>
      <c r="AF51" s="12">
        <v>2</v>
      </c>
      <c r="AG51" s="12">
        <v>6</v>
      </c>
      <c r="AH51" s="12">
        <v>6</v>
      </c>
      <c r="AI51" s="12">
        <v>6</v>
      </c>
      <c r="AJ51" s="12">
        <v>4</v>
      </c>
      <c r="AK51" s="12">
        <v>6</v>
      </c>
      <c r="AL51" s="12">
        <v>8</v>
      </c>
      <c r="AM51" s="12">
        <v>4</v>
      </c>
      <c r="AN51" s="12">
        <v>9</v>
      </c>
      <c r="AO51" s="12">
        <v>10</v>
      </c>
      <c r="AP51" s="12">
        <v>14</v>
      </c>
      <c r="AQ51" s="12">
        <v>26</v>
      </c>
      <c r="AR51" s="12">
        <v>18</v>
      </c>
      <c r="AS51" s="12">
        <v>17</v>
      </c>
      <c r="AT51" s="12">
        <v>11</v>
      </c>
      <c r="AU51" s="12">
        <v>17</v>
      </c>
      <c r="AV51" s="12">
        <v>10</v>
      </c>
      <c r="AW51" s="12">
        <v>9</v>
      </c>
      <c r="AX51" s="12">
        <v>0</v>
      </c>
      <c r="AY51" s="12">
        <v>0</v>
      </c>
      <c r="AZ51" s="12">
        <v>0</v>
      </c>
      <c r="BA51" s="67">
        <f t="shared" si="2"/>
        <v>9</v>
      </c>
      <c r="BB51" s="12">
        <v>0</v>
      </c>
      <c r="BC51" s="12">
        <v>169</v>
      </c>
      <c r="BD51" s="12">
        <v>6</v>
      </c>
      <c r="BE51" s="12">
        <v>3</v>
      </c>
      <c r="BF51" s="12">
        <v>7</v>
      </c>
      <c r="BG51" s="12">
        <v>4</v>
      </c>
      <c r="BH51" s="12">
        <v>1</v>
      </c>
      <c r="BI51" s="12">
        <v>1</v>
      </c>
      <c r="BJ51" s="12">
        <v>5</v>
      </c>
      <c r="BK51" s="12">
        <v>3</v>
      </c>
      <c r="BL51" s="12">
        <v>6</v>
      </c>
      <c r="BM51" s="12">
        <v>3</v>
      </c>
      <c r="BN51" s="12">
        <v>11</v>
      </c>
      <c r="BO51" s="12">
        <v>16</v>
      </c>
      <c r="BP51" s="12">
        <v>14</v>
      </c>
      <c r="BQ51" s="12">
        <v>20</v>
      </c>
      <c r="BR51" s="12">
        <v>14</v>
      </c>
      <c r="BS51" s="12">
        <v>17</v>
      </c>
      <c r="BT51" s="12">
        <v>22</v>
      </c>
      <c r="BU51" s="12">
        <v>16</v>
      </c>
      <c r="BV51" s="12">
        <v>0</v>
      </c>
      <c r="BW51" s="12">
        <v>0</v>
      </c>
      <c r="BX51" s="12">
        <v>0</v>
      </c>
      <c r="BY51" s="67">
        <f t="shared" si="3"/>
        <v>16</v>
      </c>
      <c r="BZ51" s="12">
        <v>0</v>
      </c>
    </row>
    <row r="52" spans="1:78" x14ac:dyDescent="0.4">
      <c r="A52" s="7">
        <v>51</v>
      </c>
      <c r="B52" s="7">
        <v>61</v>
      </c>
      <c r="C52" s="7" t="s">
        <v>172</v>
      </c>
      <c r="D52" s="7">
        <v>919</v>
      </c>
      <c r="E52" s="7">
        <v>880</v>
      </c>
      <c r="F52" s="11">
        <f t="shared" si="0"/>
        <v>0.9575625680087051</v>
      </c>
      <c r="G52" s="12">
        <v>2240</v>
      </c>
      <c r="H52" s="7">
        <v>76</v>
      </c>
      <c r="I52" s="7">
        <v>117</v>
      </c>
      <c r="J52" s="7">
        <v>124</v>
      </c>
      <c r="K52" s="7">
        <v>101</v>
      </c>
      <c r="L52" s="7">
        <v>70</v>
      </c>
      <c r="M52" s="7">
        <v>59</v>
      </c>
      <c r="N52" s="7">
        <v>112</v>
      </c>
      <c r="O52" s="7">
        <v>130</v>
      </c>
      <c r="P52" s="7">
        <v>119</v>
      </c>
      <c r="Q52" s="7">
        <v>105</v>
      </c>
      <c r="R52" s="7">
        <v>138</v>
      </c>
      <c r="S52" s="7">
        <v>169</v>
      </c>
      <c r="T52" s="7">
        <v>168</v>
      </c>
      <c r="U52" s="7">
        <v>155</v>
      </c>
      <c r="V52" s="7">
        <v>155</v>
      </c>
      <c r="W52" s="7">
        <v>182</v>
      </c>
      <c r="X52" s="7">
        <v>134</v>
      </c>
      <c r="Y52" s="7">
        <v>126</v>
      </c>
      <c r="Z52" s="7">
        <v>0</v>
      </c>
      <c r="AA52" s="7">
        <v>0</v>
      </c>
      <c r="AB52" s="7">
        <v>0</v>
      </c>
      <c r="AC52" s="67">
        <f t="shared" si="1"/>
        <v>126</v>
      </c>
      <c r="AD52" s="7">
        <v>0</v>
      </c>
      <c r="AE52" s="7">
        <v>1007</v>
      </c>
      <c r="AF52" s="7">
        <v>35</v>
      </c>
      <c r="AG52" s="7">
        <v>58</v>
      </c>
      <c r="AH52" s="7">
        <v>60</v>
      </c>
      <c r="AI52" s="7">
        <v>49</v>
      </c>
      <c r="AJ52" s="7">
        <v>35</v>
      </c>
      <c r="AK52" s="7">
        <v>24</v>
      </c>
      <c r="AL52" s="7">
        <v>55</v>
      </c>
      <c r="AM52" s="7">
        <v>62</v>
      </c>
      <c r="AN52" s="7">
        <v>59</v>
      </c>
      <c r="AO52" s="7">
        <v>45</v>
      </c>
      <c r="AP52" s="7">
        <v>74</v>
      </c>
      <c r="AQ52" s="7">
        <v>85</v>
      </c>
      <c r="AR52" s="7">
        <v>77</v>
      </c>
      <c r="AS52" s="7">
        <v>74</v>
      </c>
      <c r="AT52" s="7">
        <v>61</v>
      </c>
      <c r="AU52" s="7">
        <v>80</v>
      </c>
      <c r="AV52" s="7">
        <v>45</v>
      </c>
      <c r="AW52" s="7">
        <v>29</v>
      </c>
      <c r="AX52" s="7">
        <v>0</v>
      </c>
      <c r="AY52" s="7">
        <v>0</v>
      </c>
      <c r="AZ52" s="7">
        <v>0</v>
      </c>
      <c r="BA52" s="67">
        <f t="shared" si="2"/>
        <v>29</v>
      </c>
      <c r="BB52" s="7">
        <v>0</v>
      </c>
      <c r="BC52" s="7">
        <v>1233</v>
      </c>
      <c r="BD52" s="7">
        <v>41</v>
      </c>
      <c r="BE52" s="7">
        <v>59</v>
      </c>
      <c r="BF52" s="7">
        <v>64</v>
      </c>
      <c r="BG52" s="7">
        <v>52</v>
      </c>
      <c r="BH52" s="7">
        <v>35</v>
      </c>
      <c r="BI52" s="7">
        <v>35</v>
      </c>
      <c r="BJ52" s="7">
        <v>57</v>
      </c>
      <c r="BK52" s="7">
        <v>68</v>
      </c>
      <c r="BL52" s="7">
        <v>60</v>
      </c>
      <c r="BM52" s="7">
        <v>60</v>
      </c>
      <c r="BN52" s="7">
        <v>64</v>
      </c>
      <c r="BO52" s="7">
        <v>84</v>
      </c>
      <c r="BP52" s="7">
        <v>91</v>
      </c>
      <c r="BQ52" s="7">
        <v>81</v>
      </c>
      <c r="BR52" s="7">
        <v>94</v>
      </c>
      <c r="BS52" s="7">
        <v>102</v>
      </c>
      <c r="BT52" s="7">
        <v>89</v>
      </c>
      <c r="BU52" s="7">
        <v>97</v>
      </c>
      <c r="BV52" s="7">
        <v>0</v>
      </c>
      <c r="BW52" s="7">
        <v>0</v>
      </c>
      <c r="BX52" s="7">
        <v>0</v>
      </c>
      <c r="BY52" s="67">
        <f t="shared" si="3"/>
        <v>97</v>
      </c>
      <c r="BZ52" s="7">
        <v>0</v>
      </c>
    </row>
    <row r="53" spans="1:78" x14ac:dyDescent="0.4">
      <c r="A53" s="7">
        <v>52</v>
      </c>
      <c r="B53" s="7">
        <v>60</v>
      </c>
      <c r="C53" s="7" t="s">
        <v>173</v>
      </c>
      <c r="D53" s="7">
        <v>741</v>
      </c>
      <c r="E53" s="7">
        <v>752</v>
      </c>
      <c r="F53" s="11">
        <f t="shared" si="0"/>
        <v>1.0148448043184886</v>
      </c>
      <c r="G53" s="12">
        <v>1667</v>
      </c>
      <c r="H53" s="7">
        <v>36</v>
      </c>
      <c r="I53" s="7">
        <v>44</v>
      </c>
      <c r="J53" s="7">
        <v>65</v>
      </c>
      <c r="K53" s="7">
        <v>81</v>
      </c>
      <c r="L53" s="7">
        <v>48</v>
      </c>
      <c r="M53" s="7">
        <v>46</v>
      </c>
      <c r="N53" s="7">
        <v>62</v>
      </c>
      <c r="O53" s="7">
        <v>62</v>
      </c>
      <c r="P53" s="7">
        <v>78</v>
      </c>
      <c r="Q53" s="7">
        <v>79</v>
      </c>
      <c r="R53" s="7">
        <v>102</v>
      </c>
      <c r="S53" s="7">
        <v>132</v>
      </c>
      <c r="T53" s="7">
        <v>152</v>
      </c>
      <c r="U53" s="7">
        <v>137</v>
      </c>
      <c r="V53" s="7">
        <v>153</v>
      </c>
      <c r="W53" s="7">
        <v>161</v>
      </c>
      <c r="X53" s="7">
        <v>130</v>
      </c>
      <c r="Y53" s="7">
        <v>99</v>
      </c>
      <c r="Z53" s="7">
        <v>0</v>
      </c>
      <c r="AA53" s="7">
        <v>0</v>
      </c>
      <c r="AB53" s="7">
        <v>0</v>
      </c>
      <c r="AC53" s="67">
        <f t="shared" si="1"/>
        <v>99</v>
      </c>
      <c r="AD53" s="7">
        <v>0</v>
      </c>
      <c r="AE53" s="7">
        <v>766</v>
      </c>
      <c r="AF53" s="7">
        <v>19</v>
      </c>
      <c r="AG53" s="7">
        <v>26</v>
      </c>
      <c r="AH53" s="7">
        <v>37</v>
      </c>
      <c r="AI53" s="7">
        <v>37</v>
      </c>
      <c r="AJ53" s="7">
        <v>23</v>
      </c>
      <c r="AK53" s="7">
        <v>22</v>
      </c>
      <c r="AL53" s="7">
        <v>32</v>
      </c>
      <c r="AM53" s="7">
        <v>29</v>
      </c>
      <c r="AN53" s="7">
        <v>32</v>
      </c>
      <c r="AO53" s="7">
        <v>37</v>
      </c>
      <c r="AP53" s="7">
        <v>54</v>
      </c>
      <c r="AQ53" s="7">
        <v>63</v>
      </c>
      <c r="AR53" s="7">
        <v>80</v>
      </c>
      <c r="AS53" s="7">
        <v>60</v>
      </c>
      <c r="AT53" s="7">
        <v>75</v>
      </c>
      <c r="AU53" s="7">
        <v>61</v>
      </c>
      <c r="AV53" s="7">
        <v>50</v>
      </c>
      <c r="AW53" s="7">
        <v>29</v>
      </c>
      <c r="AX53" s="7">
        <v>0</v>
      </c>
      <c r="AY53" s="7">
        <v>0</v>
      </c>
      <c r="AZ53" s="7">
        <v>0</v>
      </c>
      <c r="BA53" s="67">
        <f t="shared" si="2"/>
        <v>29</v>
      </c>
      <c r="BB53" s="7">
        <v>0</v>
      </c>
      <c r="BC53" s="7">
        <v>901</v>
      </c>
      <c r="BD53" s="7">
        <v>17</v>
      </c>
      <c r="BE53" s="7">
        <v>18</v>
      </c>
      <c r="BF53" s="7">
        <v>28</v>
      </c>
      <c r="BG53" s="7">
        <v>44</v>
      </c>
      <c r="BH53" s="7">
        <v>25</v>
      </c>
      <c r="BI53" s="7">
        <v>24</v>
      </c>
      <c r="BJ53" s="7">
        <v>30</v>
      </c>
      <c r="BK53" s="7">
        <v>33</v>
      </c>
      <c r="BL53" s="7">
        <v>46</v>
      </c>
      <c r="BM53" s="7">
        <v>42</v>
      </c>
      <c r="BN53" s="7">
        <v>48</v>
      </c>
      <c r="BO53" s="7">
        <v>69</v>
      </c>
      <c r="BP53" s="7">
        <v>72</v>
      </c>
      <c r="BQ53" s="7">
        <v>77</v>
      </c>
      <c r="BR53" s="7">
        <v>78</v>
      </c>
      <c r="BS53" s="7">
        <v>100</v>
      </c>
      <c r="BT53" s="7">
        <v>80</v>
      </c>
      <c r="BU53" s="7">
        <v>70</v>
      </c>
      <c r="BV53" s="7">
        <v>0</v>
      </c>
      <c r="BW53" s="7">
        <v>0</v>
      </c>
      <c r="BX53" s="7">
        <v>0</v>
      </c>
      <c r="BY53" s="67">
        <f t="shared" si="3"/>
        <v>70</v>
      </c>
      <c r="BZ53" s="7">
        <v>0</v>
      </c>
    </row>
    <row r="54" spans="1:78" x14ac:dyDescent="0.4">
      <c r="A54" s="7">
        <v>53</v>
      </c>
      <c r="B54" s="7">
        <v>73</v>
      </c>
      <c r="C54" s="7" t="s">
        <v>174</v>
      </c>
      <c r="D54" s="7">
        <v>1524</v>
      </c>
      <c r="E54" s="7">
        <v>1216</v>
      </c>
      <c r="F54" s="11">
        <f t="shared" si="0"/>
        <v>0.79790026246719159</v>
      </c>
      <c r="G54" s="12">
        <v>4120</v>
      </c>
      <c r="H54" s="7">
        <v>376</v>
      </c>
      <c r="I54" s="7">
        <v>258</v>
      </c>
      <c r="J54" s="7">
        <v>221</v>
      </c>
      <c r="K54" s="7">
        <v>192</v>
      </c>
      <c r="L54" s="7">
        <v>154</v>
      </c>
      <c r="M54" s="7">
        <v>246</v>
      </c>
      <c r="N54" s="7">
        <v>319</v>
      </c>
      <c r="O54" s="7">
        <v>306</v>
      </c>
      <c r="P54" s="7">
        <v>237</v>
      </c>
      <c r="Q54" s="7">
        <v>249</v>
      </c>
      <c r="R54" s="7">
        <v>259</v>
      </c>
      <c r="S54" s="7">
        <v>262</v>
      </c>
      <c r="T54" s="7">
        <v>256</v>
      </c>
      <c r="U54" s="7">
        <v>197</v>
      </c>
      <c r="V54" s="7">
        <v>159</v>
      </c>
      <c r="W54" s="7">
        <v>175</v>
      </c>
      <c r="X54" s="7">
        <v>143</v>
      </c>
      <c r="Y54" s="7">
        <v>95</v>
      </c>
      <c r="Z54" s="7">
        <v>0</v>
      </c>
      <c r="AA54" s="7">
        <v>0</v>
      </c>
      <c r="AB54" s="7">
        <v>0</v>
      </c>
      <c r="AC54" s="67">
        <f t="shared" si="1"/>
        <v>95</v>
      </c>
      <c r="AD54" s="7">
        <v>0</v>
      </c>
      <c r="AE54" s="7">
        <v>1961</v>
      </c>
      <c r="AF54" s="7">
        <v>169</v>
      </c>
      <c r="AG54" s="7">
        <v>134</v>
      </c>
      <c r="AH54" s="7">
        <v>114</v>
      </c>
      <c r="AI54" s="7">
        <v>91</v>
      </c>
      <c r="AJ54" s="7">
        <v>76</v>
      </c>
      <c r="AK54" s="7">
        <v>120</v>
      </c>
      <c r="AL54" s="7">
        <v>148</v>
      </c>
      <c r="AM54" s="7">
        <v>135</v>
      </c>
      <c r="AN54" s="7">
        <v>120</v>
      </c>
      <c r="AO54" s="7">
        <v>129</v>
      </c>
      <c r="AP54" s="7">
        <v>133</v>
      </c>
      <c r="AQ54" s="7">
        <v>118</v>
      </c>
      <c r="AR54" s="7">
        <v>135</v>
      </c>
      <c r="AS54" s="7">
        <v>92</v>
      </c>
      <c r="AT54" s="7">
        <v>72</v>
      </c>
      <c r="AU54" s="7">
        <v>66</v>
      </c>
      <c r="AV54" s="7">
        <v>59</v>
      </c>
      <c r="AW54" s="7">
        <v>39</v>
      </c>
      <c r="AX54" s="7">
        <v>0</v>
      </c>
      <c r="AY54" s="7">
        <v>0</v>
      </c>
      <c r="AZ54" s="7">
        <v>0</v>
      </c>
      <c r="BA54" s="67">
        <f t="shared" si="2"/>
        <v>39</v>
      </c>
      <c r="BB54" s="7">
        <v>0</v>
      </c>
      <c r="BC54" s="7">
        <v>2159</v>
      </c>
      <c r="BD54" s="7">
        <v>207</v>
      </c>
      <c r="BE54" s="7">
        <v>124</v>
      </c>
      <c r="BF54" s="7">
        <v>107</v>
      </c>
      <c r="BG54" s="7">
        <v>101</v>
      </c>
      <c r="BH54" s="7">
        <v>78</v>
      </c>
      <c r="BI54" s="7">
        <v>126</v>
      </c>
      <c r="BJ54" s="7">
        <v>171</v>
      </c>
      <c r="BK54" s="7">
        <v>171</v>
      </c>
      <c r="BL54" s="7">
        <v>117</v>
      </c>
      <c r="BM54" s="7">
        <v>120</v>
      </c>
      <c r="BN54" s="7">
        <v>126</v>
      </c>
      <c r="BO54" s="7">
        <v>144</v>
      </c>
      <c r="BP54" s="7">
        <v>121</v>
      </c>
      <c r="BQ54" s="7">
        <v>105</v>
      </c>
      <c r="BR54" s="7">
        <v>87</v>
      </c>
      <c r="BS54" s="7">
        <v>109</v>
      </c>
      <c r="BT54" s="7">
        <v>84</v>
      </c>
      <c r="BU54" s="7">
        <v>56</v>
      </c>
      <c r="BV54" s="7">
        <v>0</v>
      </c>
      <c r="BW54" s="7">
        <v>0</v>
      </c>
      <c r="BX54" s="7">
        <v>0</v>
      </c>
      <c r="BY54" s="67">
        <f t="shared" si="3"/>
        <v>56</v>
      </c>
      <c r="BZ54" s="7">
        <v>0</v>
      </c>
    </row>
    <row r="55" spans="1:78" x14ac:dyDescent="0.4">
      <c r="A55" s="7">
        <v>54</v>
      </c>
      <c r="B55" s="7">
        <v>74</v>
      </c>
      <c r="C55" s="7" t="s">
        <v>175</v>
      </c>
      <c r="D55" s="7">
        <v>515</v>
      </c>
      <c r="E55" s="7">
        <v>476</v>
      </c>
      <c r="F55" s="11">
        <f t="shared" si="0"/>
        <v>0.92427184466019419</v>
      </c>
      <c r="G55" s="12">
        <v>1243</v>
      </c>
      <c r="H55" s="7">
        <v>52</v>
      </c>
      <c r="I55" s="7">
        <v>61</v>
      </c>
      <c r="J55" s="7">
        <v>52</v>
      </c>
      <c r="K55" s="7">
        <v>44</v>
      </c>
      <c r="L55" s="7">
        <v>46</v>
      </c>
      <c r="M55" s="7">
        <v>65</v>
      </c>
      <c r="N55" s="7">
        <v>49</v>
      </c>
      <c r="O55" s="7">
        <v>48</v>
      </c>
      <c r="P55" s="7">
        <v>68</v>
      </c>
      <c r="Q55" s="7">
        <v>59</v>
      </c>
      <c r="R55" s="7">
        <v>103</v>
      </c>
      <c r="S55" s="7">
        <v>110</v>
      </c>
      <c r="T55" s="7">
        <v>103</v>
      </c>
      <c r="U55" s="7">
        <v>96</v>
      </c>
      <c r="V55" s="7">
        <v>84</v>
      </c>
      <c r="W55" s="7">
        <v>76</v>
      </c>
      <c r="X55" s="7">
        <v>75</v>
      </c>
      <c r="Y55" s="7">
        <v>52</v>
      </c>
      <c r="Z55" s="7">
        <v>0</v>
      </c>
      <c r="AA55" s="7">
        <v>0</v>
      </c>
      <c r="AB55" s="7">
        <v>0</v>
      </c>
      <c r="AC55" s="67">
        <f t="shared" si="1"/>
        <v>52</v>
      </c>
      <c r="AD55" s="7">
        <v>0</v>
      </c>
      <c r="AE55" s="7">
        <v>582</v>
      </c>
      <c r="AF55" s="7">
        <v>28</v>
      </c>
      <c r="AG55" s="7">
        <v>26</v>
      </c>
      <c r="AH55" s="7">
        <v>27</v>
      </c>
      <c r="AI55" s="7">
        <v>21</v>
      </c>
      <c r="AJ55" s="7">
        <v>19</v>
      </c>
      <c r="AK55" s="7">
        <v>28</v>
      </c>
      <c r="AL55" s="7">
        <v>25</v>
      </c>
      <c r="AM55" s="7">
        <v>16</v>
      </c>
      <c r="AN55" s="7">
        <v>35</v>
      </c>
      <c r="AO55" s="7">
        <v>29</v>
      </c>
      <c r="AP55" s="7">
        <v>53</v>
      </c>
      <c r="AQ55" s="7">
        <v>58</v>
      </c>
      <c r="AR55" s="7">
        <v>52</v>
      </c>
      <c r="AS55" s="7">
        <v>50</v>
      </c>
      <c r="AT55" s="7">
        <v>35</v>
      </c>
      <c r="AU55" s="7">
        <v>39</v>
      </c>
      <c r="AV55" s="7">
        <v>25</v>
      </c>
      <c r="AW55" s="7">
        <v>16</v>
      </c>
      <c r="AX55" s="7">
        <v>0</v>
      </c>
      <c r="AY55" s="7">
        <v>0</v>
      </c>
      <c r="AZ55" s="7">
        <v>0</v>
      </c>
      <c r="BA55" s="67">
        <f t="shared" si="2"/>
        <v>16</v>
      </c>
      <c r="BB55" s="7">
        <v>0</v>
      </c>
      <c r="BC55" s="7">
        <v>661</v>
      </c>
      <c r="BD55" s="7">
        <v>24</v>
      </c>
      <c r="BE55" s="7">
        <v>35</v>
      </c>
      <c r="BF55" s="7">
        <v>25</v>
      </c>
      <c r="BG55" s="7">
        <v>23</v>
      </c>
      <c r="BH55" s="7">
        <v>27</v>
      </c>
      <c r="BI55" s="7">
        <v>37</v>
      </c>
      <c r="BJ55" s="7">
        <v>24</v>
      </c>
      <c r="BK55" s="7">
        <v>32</v>
      </c>
      <c r="BL55" s="7">
        <v>33</v>
      </c>
      <c r="BM55" s="7">
        <v>30</v>
      </c>
      <c r="BN55" s="7">
        <v>50</v>
      </c>
      <c r="BO55" s="7">
        <v>52</v>
      </c>
      <c r="BP55" s="7">
        <v>51</v>
      </c>
      <c r="BQ55" s="7">
        <v>46</v>
      </c>
      <c r="BR55" s="7">
        <v>49</v>
      </c>
      <c r="BS55" s="7">
        <v>37</v>
      </c>
      <c r="BT55" s="7">
        <v>50</v>
      </c>
      <c r="BU55" s="7">
        <v>36</v>
      </c>
      <c r="BV55" s="7">
        <v>0</v>
      </c>
      <c r="BW55" s="7">
        <v>0</v>
      </c>
      <c r="BX55" s="7">
        <v>0</v>
      </c>
      <c r="BY55" s="67">
        <f t="shared" si="3"/>
        <v>36</v>
      </c>
      <c r="BZ55" s="7">
        <v>0</v>
      </c>
    </row>
    <row r="56" spans="1:78" x14ac:dyDescent="0.4">
      <c r="A56" s="7">
        <v>55</v>
      </c>
      <c r="B56" s="7">
        <v>75</v>
      </c>
      <c r="C56" s="7" t="s">
        <v>176</v>
      </c>
      <c r="D56" s="7">
        <v>1936</v>
      </c>
      <c r="E56" s="7">
        <v>1602</v>
      </c>
      <c r="F56" s="11">
        <f t="shared" si="0"/>
        <v>0.8274793388429752</v>
      </c>
      <c r="G56" s="12">
        <v>5474</v>
      </c>
      <c r="H56" s="7">
        <v>322</v>
      </c>
      <c r="I56" s="7">
        <v>302</v>
      </c>
      <c r="J56" s="7">
        <v>373</v>
      </c>
      <c r="K56" s="7">
        <v>353</v>
      </c>
      <c r="L56" s="7">
        <v>250</v>
      </c>
      <c r="M56" s="7">
        <v>306</v>
      </c>
      <c r="N56" s="7">
        <v>385</v>
      </c>
      <c r="O56" s="7">
        <v>361</v>
      </c>
      <c r="P56" s="7">
        <v>394</v>
      </c>
      <c r="Q56" s="7">
        <v>368</v>
      </c>
      <c r="R56" s="7">
        <v>403</v>
      </c>
      <c r="S56" s="7">
        <v>360</v>
      </c>
      <c r="T56" s="7">
        <v>349</v>
      </c>
      <c r="U56" s="7">
        <v>266</v>
      </c>
      <c r="V56" s="7">
        <v>233</v>
      </c>
      <c r="W56" s="7">
        <v>159</v>
      </c>
      <c r="X56" s="7">
        <v>148</v>
      </c>
      <c r="Y56" s="7">
        <v>136</v>
      </c>
      <c r="Z56" s="7">
        <v>0</v>
      </c>
      <c r="AA56" s="7">
        <v>0</v>
      </c>
      <c r="AB56" s="7">
        <v>0</v>
      </c>
      <c r="AC56" s="67">
        <f t="shared" si="1"/>
        <v>136</v>
      </c>
      <c r="AD56" s="7">
        <v>0</v>
      </c>
      <c r="AE56" s="7">
        <v>2603</v>
      </c>
      <c r="AF56" s="7">
        <v>153</v>
      </c>
      <c r="AG56" s="7">
        <v>151</v>
      </c>
      <c r="AH56" s="7">
        <v>189</v>
      </c>
      <c r="AI56" s="7">
        <v>173</v>
      </c>
      <c r="AJ56" s="7">
        <v>109</v>
      </c>
      <c r="AK56" s="7">
        <v>145</v>
      </c>
      <c r="AL56" s="7">
        <v>186</v>
      </c>
      <c r="AM56" s="7">
        <v>179</v>
      </c>
      <c r="AN56" s="7">
        <v>175</v>
      </c>
      <c r="AO56" s="7">
        <v>175</v>
      </c>
      <c r="AP56" s="7">
        <v>198</v>
      </c>
      <c r="AQ56" s="7">
        <v>189</v>
      </c>
      <c r="AR56" s="7">
        <v>173</v>
      </c>
      <c r="AS56" s="7">
        <v>130</v>
      </c>
      <c r="AT56" s="7">
        <v>111</v>
      </c>
      <c r="AU56" s="7">
        <v>77</v>
      </c>
      <c r="AV56" s="7">
        <v>58</v>
      </c>
      <c r="AW56" s="7">
        <v>30</v>
      </c>
      <c r="AX56" s="7">
        <v>0</v>
      </c>
      <c r="AY56" s="7">
        <v>0</v>
      </c>
      <c r="AZ56" s="7">
        <v>0</v>
      </c>
      <c r="BA56" s="67">
        <f t="shared" si="2"/>
        <v>30</v>
      </c>
      <c r="BB56" s="7">
        <v>0</v>
      </c>
      <c r="BC56" s="7">
        <v>2871</v>
      </c>
      <c r="BD56" s="7">
        <v>169</v>
      </c>
      <c r="BE56" s="7">
        <v>151</v>
      </c>
      <c r="BF56" s="7">
        <v>184</v>
      </c>
      <c r="BG56" s="7">
        <v>180</v>
      </c>
      <c r="BH56" s="7">
        <v>141</v>
      </c>
      <c r="BI56" s="7">
        <v>161</v>
      </c>
      <c r="BJ56" s="7">
        <v>199</v>
      </c>
      <c r="BK56" s="7">
        <v>182</v>
      </c>
      <c r="BL56" s="7">
        <v>219</v>
      </c>
      <c r="BM56" s="7">
        <v>193</v>
      </c>
      <c r="BN56" s="7">
        <v>205</v>
      </c>
      <c r="BO56" s="7">
        <v>171</v>
      </c>
      <c r="BP56" s="7">
        <v>176</v>
      </c>
      <c r="BQ56" s="7">
        <v>136</v>
      </c>
      <c r="BR56" s="7">
        <v>122</v>
      </c>
      <c r="BS56" s="7">
        <v>82</v>
      </c>
      <c r="BT56" s="7">
        <v>90</v>
      </c>
      <c r="BU56" s="7">
        <v>106</v>
      </c>
      <c r="BV56" s="7">
        <v>0</v>
      </c>
      <c r="BW56" s="7">
        <v>0</v>
      </c>
      <c r="BX56" s="7">
        <v>0</v>
      </c>
      <c r="BY56" s="67">
        <f t="shared" si="3"/>
        <v>106</v>
      </c>
      <c r="BZ56" s="7">
        <v>0</v>
      </c>
    </row>
    <row r="57" spans="1:78" x14ac:dyDescent="0.4">
      <c r="A57" s="7">
        <v>56</v>
      </c>
      <c r="B57" s="7">
        <v>76</v>
      </c>
      <c r="C57" s="7" t="s">
        <v>177</v>
      </c>
      <c r="D57" s="7">
        <v>1330</v>
      </c>
      <c r="E57" s="7">
        <v>939</v>
      </c>
      <c r="F57" s="11">
        <f t="shared" si="0"/>
        <v>0.70601503759398498</v>
      </c>
      <c r="G57" s="12">
        <v>3575</v>
      </c>
      <c r="H57" s="7">
        <v>197</v>
      </c>
      <c r="I57" s="7">
        <v>180</v>
      </c>
      <c r="J57" s="7">
        <v>155</v>
      </c>
      <c r="K57" s="7">
        <v>203</v>
      </c>
      <c r="L57" s="7">
        <v>148</v>
      </c>
      <c r="M57" s="7">
        <v>207</v>
      </c>
      <c r="N57" s="7">
        <v>226</v>
      </c>
      <c r="O57" s="7">
        <v>232</v>
      </c>
      <c r="P57" s="7">
        <v>212</v>
      </c>
      <c r="Q57" s="7">
        <v>199</v>
      </c>
      <c r="R57" s="7">
        <v>243</v>
      </c>
      <c r="S57" s="7">
        <v>353</v>
      </c>
      <c r="T57" s="7">
        <v>305</v>
      </c>
      <c r="U57" s="7">
        <v>199</v>
      </c>
      <c r="V57" s="7">
        <v>135</v>
      </c>
      <c r="W57" s="7">
        <v>130</v>
      </c>
      <c r="X57" s="7">
        <v>100</v>
      </c>
      <c r="Y57" s="7">
        <v>138</v>
      </c>
      <c r="Z57" s="7">
        <v>0</v>
      </c>
      <c r="AA57" s="7">
        <v>0</v>
      </c>
      <c r="AB57" s="7">
        <v>0</v>
      </c>
      <c r="AC57" s="67">
        <f t="shared" si="1"/>
        <v>138</v>
      </c>
      <c r="AD57" s="7">
        <v>0</v>
      </c>
      <c r="AE57" s="7">
        <v>1698</v>
      </c>
      <c r="AF57" s="7">
        <v>104</v>
      </c>
      <c r="AG57" s="7">
        <v>101</v>
      </c>
      <c r="AH57" s="7">
        <v>68</v>
      </c>
      <c r="AI57" s="7">
        <v>95</v>
      </c>
      <c r="AJ57" s="7">
        <v>62</v>
      </c>
      <c r="AK57" s="7">
        <v>105</v>
      </c>
      <c r="AL57" s="7">
        <v>101</v>
      </c>
      <c r="AM57" s="7">
        <v>116</v>
      </c>
      <c r="AN57" s="7">
        <v>100</v>
      </c>
      <c r="AO57" s="7">
        <v>103</v>
      </c>
      <c r="AP57" s="7">
        <v>103</v>
      </c>
      <c r="AQ57" s="7">
        <v>166</v>
      </c>
      <c r="AR57" s="7">
        <v>159</v>
      </c>
      <c r="AS57" s="7">
        <v>112</v>
      </c>
      <c r="AT57" s="7">
        <v>60</v>
      </c>
      <c r="AU57" s="7">
        <v>54</v>
      </c>
      <c r="AV57" s="7">
        <v>50</v>
      </c>
      <c r="AW57" s="7">
        <v>34</v>
      </c>
      <c r="AX57" s="7">
        <v>0</v>
      </c>
      <c r="AY57" s="7">
        <v>0</v>
      </c>
      <c r="AZ57" s="7">
        <v>0</v>
      </c>
      <c r="BA57" s="67">
        <f t="shared" si="2"/>
        <v>34</v>
      </c>
      <c r="BB57" s="7">
        <v>0</v>
      </c>
      <c r="BC57" s="7">
        <v>1877</v>
      </c>
      <c r="BD57" s="7">
        <v>93</v>
      </c>
      <c r="BE57" s="7">
        <v>79</v>
      </c>
      <c r="BF57" s="7">
        <v>87</v>
      </c>
      <c r="BG57" s="7">
        <v>108</v>
      </c>
      <c r="BH57" s="7">
        <v>86</v>
      </c>
      <c r="BI57" s="7">
        <v>102</v>
      </c>
      <c r="BJ57" s="7">
        <v>125</v>
      </c>
      <c r="BK57" s="7">
        <v>116</v>
      </c>
      <c r="BL57" s="7">
        <v>112</v>
      </c>
      <c r="BM57" s="7">
        <v>96</v>
      </c>
      <c r="BN57" s="7">
        <v>140</v>
      </c>
      <c r="BO57" s="7">
        <v>187</v>
      </c>
      <c r="BP57" s="7">
        <v>146</v>
      </c>
      <c r="BQ57" s="7">
        <v>87</v>
      </c>
      <c r="BR57" s="7">
        <v>75</v>
      </c>
      <c r="BS57" s="7">
        <v>76</v>
      </c>
      <c r="BT57" s="7">
        <v>50</v>
      </c>
      <c r="BU57" s="7">
        <v>104</v>
      </c>
      <c r="BV57" s="7">
        <v>0</v>
      </c>
      <c r="BW57" s="7">
        <v>0</v>
      </c>
      <c r="BX57" s="7">
        <v>0</v>
      </c>
      <c r="BY57" s="67">
        <f t="shared" si="3"/>
        <v>104</v>
      </c>
      <c r="BZ57" s="7">
        <v>0</v>
      </c>
    </row>
    <row r="58" spans="1:78" x14ac:dyDescent="0.4">
      <c r="A58" s="7">
        <v>57</v>
      </c>
      <c r="B58" s="7">
        <v>29</v>
      </c>
      <c r="C58" s="7" t="s">
        <v>178</v>
      </c>
      <c r="D58" s="7">
        <v>7773</v>
      </c>
      <c r="E58" s="7">
        <v>4170</v>
      </c>
      <c r="F58" s="11">
        <f t="shared" si="0"/>
        <v>0.53647240447703592</v>
      </c>
      <c r="G58" s="12">
        <v>18920</v>
      </c>
      <c r="H58" s="7">
        <v>864</v>
      </c>
      <c r="I58" s="7">
        <v>928</v>
      </c>
      <c r="J58" s="7">
        <v>1112</v>
      </c>
      <c r="K58" s="7">
        <v>1321</v>
      </c>
      <c r="L58" s="7">
        <v>1110</v>
      </c>
      <c r="M58" s="7">
        <v>1101</v>
      </c>
      <c r="N58" s="7">
        <v>1174</v>
      </c>
      <c r="O58" s="7">
        <v>1281</v>
      </c>
      <c r="P58" s="7">
        <v>1317</v>
      </c>
      <c r="Q58" s="7">
        <v>1302</v>
      </c>
      <c r="R58" s="7">
        <v>1272</v>
      </c>
      <c r="S58" s="7">
        <v>1256</v>
      </c>
      <c r="T58" s="7">
        <v>1110</v>
      </c>
      <c r="U58" s="7">
        <v>888</v>
      </c>
      <c r="V58" s="7">
        <v>755</v>
      </c>
      <c r="W58" s="7">
        <v>802</v>
      </c>
      <c r="X58" s="7">
        <v>590</v>
      </c>
      <c r="Y58" s="7">
        <v>612</v>
      </c>
      <c r="Z58" s="7">
        <v>0</v>
      </c>
      <c r="AA58" s="7">
        <v>0</v>
      </c>
      <c r="AB58" s="7">
        <v>0</v>
      </c>
      <c r="AC58" s="67">
        <f t="shared" si="1"/>
        <v>612</v>
      </c>
      <c r="AD58" s="7">
        <v>0</v>
      </c>
      <c r="AE58" s="7">
        <v>8695</v>
      </c>
      <c r="AF58" s="7">
        <v>443</v>
      </c>
      <c r="AG58" s="7">
        <v>456</v>
      </c>
      <c r="AH58" s="7">
        <v>560</v>
      </c>
      <c r="AI58" s="7">
        <v>649</v>
      </c>
      <c r="AJ58" s="7">
        <v>481</v>
      </c>
      <c r="AK58" s="7">
        <v>484</v>
      </c>
      <c r="AL58" s="7">
        <v>550</v>
      </c>
      <c r="AM58" s="7">
        <v>589</v>
      </c>
      <c r="AN58" s="7">
        <v>609</v>
      </c>
      <c r="AO58" s="7">
        <v>622</v>
      </c>
      <c r="AP58" s="7">
        <v>625</v>
      </c>
      <c r="AQ58" s="7">
        <v>618</v>
      </c>
      <c r="AR58" s="7">
        <v>557</v>
      </c>
      <c r="AS58" s="7">
        <v>402</v>
      </c>
      <c r="AT58" s="7">
        <v>328</v>
      </c>
      <c r="AU58" s="7">
        <v>324</v>
      </c>
      <c r="AV58" s="7">
        <v>196</v>
      </c>
      <c r="AW58" s="7">
        <v>144</v>
      </c>
      <c r="AX58" s="7">
        <v>0</v>
      </c>
      <c r="AY58" s="7">
        <v>0</v>
      </c>
      <c r="AZ58" s="7">
        <v>0</v>
      </c>
      <c r="BA58" s="67">
        <f t="shared" si="2"/>
        <v>144</v>
      </c>
      <c r="BB58" s="7">
        <v>0</v>
      </c>
      <c r="BC58" s="7">
        <v>10225</v>
      </c>
      <c r="BD58" s="7">
        <v>421</v>
      </c>
      <c r="BE58" s="7">
        <v>472</v>
      </c>
      <c r="BF58" s="7">
        <v>552</v>
      </c>
      <c r="BG58" s="7">
        <v>672</v>
      </c>
      <c r="BH58" s="7">
        <v>629</v>
      </c>
      <c r="BI58" s="7">
        <v>617</v>
      </c>
      <c r="BJ58" s="7">
        <v>624</v>
      </c>
      <c r="BK58" s="7">
        <v>692</v>
      </c>
      <c r="BL58" s="7">
        <v>708</v>
      </c>
      <c r="BM58" s="7">
        <v>680</v>
      </c>
      <c r="BN58" s="7">
        <v>647</v>
      </c>
      <c r="BO58" s="7">
        <v>638</v>
      </c>
      <c r="BP58" s="7">
        <v>553</v>
      </c>
      <c r="BQ58" s="7">
        <v>486</v>
      </c>
      <c r="BR58" s="7">
        <v>427</v>
      </c>
      <c r="BS58" s="7">
        <v>478</v>
      </c>
      <c r="BT58" s="7">
        <v>394</v>
      </c>
      <c r="BU58" s="7">
        <v>468</v>
      </c>
      <c r="BV58" s="7">
        <v>0</v>
      </c>
      <c r="BW58" s="7">
        <v>0</v>
      </c>
      <c r="BX58" s="7">
        <v>0</v>
      </c>
      <c r="BY58" s="67">
        <f t="shared" si="3"/>
        <v>468</v>
      </c>
      <c r="BZ58" s="7">
        <v>0</v>
      </c>
    </row>
    <row r="59" spans="1:78" x14ac:dyDescent="0.4">
      <c r="A59" s="7">
        <v>58</v>
      </c>
      <c r="B59" s="7">
        <v>30</v>
      </c>
      <c r="C59" s="7" t="s">
        <v>179</v>
      </c>
      <c r="D59" s="7">
        <v>3565</v>
      </c>
      <c r="E59" s="7">
        <v>2026</v>
      </c>
      <c r="F59" s="11">
        <f t="shared" si="0"/>
        <v>0.56830294530154279</v>
      </c>
      <c r="G59" s="12">
        <v>9479</v>
      </c>
      <c r="H59" s="7">
        <v>553</v>
      </c>
      <c r="I59" s="7">
        <v>541</v>
      </c>
      <c r="J59" s="7">
        <v>537</v>
      </c>
      <c r="K59" s="7">
        <v>527</v>
      </c>
      <c r="L59" s="7">
        <v>461</v>
      </c>
      <c r="M59" s="7">
        <v>590</v>
      </c>
      <c r="N59" s="7">
        <v>704</v>
      </c>
      <c r="O59" s="7">
        <v>676</v>
      </c>
      <c r="P59" s="7">
        <v>565</v>
      </c>
      <c r="Q59" s="7">
        <v>603</v>
      </c>
      <c r="R59" s="7">
        <v>632</v>
      </c>
      <c r="S59" s="7">
        <v>691</v>
      </c>
      <c r="T59" s="7">
        <v>636</v>
      </c>
      <c r="U59" s="7">
        <v>452</v>
      </c>
      <c r="V59" s="7">
        <v>386</v>
      </c>
      <c r="W59" s="7">
        <v>333</v>
      </c>
      <c r="X59" s="7">
        <v>273</v>
      </c>
      <c r="Y59" s="7">
        <v>304</v>
      </c>
      <c r="Z59" s="7">
        <v>0</v>
      </c>
      <c r="AA59" s="7">
        <v>0</v>
      </c>
      <c r="AB59" s="7">
        <v>0</v>
      </c>
      <c r="AC59" s="67">
        <f t="shared" si="1"/>
        <v>304</v>
      </c>
      <c r="AD59" s="7">
        <v>0</v>
      </c>
      <c r="AE59" s="7">
        <v>4440</v>
      </c>
      <c r="AF59" s="7">
        <v>290</v>
      </c>
      <c r="AG59" s="7">
        <v>268</v>
      </c>
      <c r="AH59" s="7">
        <v>266</v>
      </c>
      <c r="AI59" s="7">
        <v>262</v>
      </c>
      <c r="AJ59" s="7">
        <v>211</v>
      </c>
      <c r="AK59" s="7">
        <v>279</v>
      </c>
      <c r="AL59" s="7">
        <v>347</v>
      </c>
      <c r="AM59" s="7">
        <v>315</v>
      </c>
      <c r="AN59" s="7">
        <v>261</v>
      </c>
      <c r="AO59" s="7">
        <v>284</v>
      </c>
      <c r="AP59" s="7">
        <v>300</v>
      </c>
      <c r="AQ59" s="7">
        <v>343</v>
      </c>
      <c r="AR59" s="7">
        <v>311</v>
      </c>
      <c r="AS59" s="7">
        <v>229</v>
      </c>
      <c r="AT59" s="7">
        <v>185</v>
      </c>
      <c r="AU59" s="7">
        <v>132</v>
      </c>
      <c r="AV59" s="7">
        <v>89</v>
      </c>
      <c r="AW59" s="7">
        <v>60</v>
      </c>
      <c r="AX59" s="7">
        <v>0</v>
      </c>
      <c r="AY59" s="7">
        <v>0</v>
      </c>
      <c r="AZ59" s="7">
        <v>0</v>
      </c>
      <c r="BA59" s="67">
        <f t="shared" si="2"/>
        <v>60</v>
      </c>
      <c r="BB59" s="7">
        <v>0</v>
      </c>
      <c r="BC59" s="7">
        <v>5039</v>
      </c>
      <c r="BD59" s="7">
        <v>263</v>
      </c>
      <c r="BE59" s="7">
        <v>273</v>
      </c>
      <c r="BF59" s="7">
        <v>271</v>
      </c>
      <c r="BG59" s="7">
        <v>265</v>
      </c>
      <c r="BH59" s="7">
        <v>250</v>
      </c>
      <c r="BI59" s="7">
        <v>311</v>
      </c>
      <c r="BJ59" s="7">
        <v>357</v>
      </c>
      <c r="BK59" s="7">
        <v>361</v>
      </c>
      <c r="BL59" s="7">
        <v>304</v>
      </c>
      <c r="BM59" s="7">
        <v>319</v>
      </c>
      <c r="BN59" s="7">
        <v>332</v>
      </c>
      <c r="BO59" s="7">
        <v>348</v>
      </c>
      <c r="BP59" s="7">
        <v>325</v>
      </c>
      <c r="BQ59" s="7">
        <v>223</v>
      </c>
      <c r="BR59" s="7">
        <v>201</v>
      </c>
      <c r="BS59" s="7">
        <v>201</v>
      </c>
      <c r="BT59" s="7">
        <v>184</v>
      </c>
      <c r="BU59" s="7">
        <v>244</v>
      </c>
      <c r="BV59" s="7">
        <v>0</v>
      </c>
      <c r="BW59" s="7">
        <v>0</v>
      </c>
      <c r="BX59" s="7">
        <v>0</v>
      </c>
      <c r="BY59" s="67">
        <f t="shared" si="3"/>
        <v>244</v>
      </c>
      <c r="BZ59" s="7">
        <v>0</v>
      </c>
    </row>
    <row r="60" spans="1:78" x14ac:dyDescent="0.4">
      <c r="A60" s="7">
        <v>59</v>
      </c>
      <c r="B60" s="7">
        <v>31</v>
      </c>
      <c r="C60" s="7" t="s">
        <v>180</v>
      </c>
      <c r="D60" s="7">
        <v>7588</v>
      </c>
      <c r="E60" s="7">
        <v>3527</v>
      </c>
      <c r="F60" s="11">
        <f t="shared" si="0"/>
        <v>0.46481286241433845</v>
      </c>
      <c r="G60" s="12">
        <v>17807</v>
      </c>
      <c r="H60" s="7">
        <v>982</v>
      </c>
      <c r="I60" s="7">
        <v>720</v>
      </c>
      <c r="J60" s="7">
        <v>1069</v>
      </c>
      <c r="K60" s="7">
        <v>1289</v>
      </c>
      <c r="L60" s="7">
        <v>962</v>
      </c>
      <c r="M60" s="7">
        <v>1170</v>
      </c>
      <c r="N60" s="7">
        <v>1285</v>
      </c>
      <c r="O60" s="7">
        <v>1383</v>
      </c>
      <c r="P60" s="7">
        <v>1143</v>
      </c>
      <c r="Q60" s="7">
        <v>1120</v>
      </c>
      <c r="R60" s="7">
        <v>1177</v>
      </c>
      <c r="S60" s="7">
        <v>1143</v>
      </c>
      <c r="T60" s="7">
        <v>1152</v>
      </c>
      <c r="U60" s="7">
        <v>863</v>
      </c>
      <c r="V60" s="7">
        <v>725</v>
      </c>
      <c r="W60" s="7">
        <v>617</v>
      </c>
      <c r="X60" s="7">
        <v>486</v>
      </c>
      <c r="Y60" s="7">
        <v>363</v>
      </c>
      <c r="Z60" s="7">
        <v>0</v>
      </c>
      <c r="AA60" s="7">
        <v>0</v>
      </c>
      <c r="AB60" s="7">
        <v>0</v>
      </c>
      <c r="AC60" s="67">
        <f t="shared" si="1"/>
        <v>363</v>
      </c>
      <c r="AD60" s="7">
        <v>0</v>
      </c>
      <c r="AE60" s="7">
        <v>8836</v>
      </c>
      <c r="AF60" s="7">
        <v>481</v>
      </c>
      <c r="AG60" s="7">
        <v>358</v>
      </c>
      <c r="AH60" s="7">
        <v>679</v>
      </c>
      <c r="AI60" s="7">
        <v>859</v>
      </c>
      <c r="AJ60" s="7">
        <v>435</v>
      </c>
      <c r="AK60" s="7">
        <v>573</v>
      </c>
      <c r="AL60" s="7">
        <v>616</v>
      </c>
      <c r="AM60" s="7">
        <v>668</v>
      </c>
      <c r="AN60" s="7">
        <v>548</v>
      </c>
      <c r="AO60" s="7">
        <v>512</v>
      </c>
      <c r="AP60" s="7">
        <v>596</v>
      </c>
      <c r="AQ60" s="7">
        <v>578</v>
      </c>
      <c r="AR60" s="7">
        <v>572</v>
      </c>
      <c r="AS60" s="7">
        <v>401</v>
      </c>
      <c r="AT60" s="7">
        <v>334</v>
      </c>
      <c r="AU60" s="7">
        <v>257</v>
      </c>
      <c r="AV60" s="7">
        <v>179</v>
      </c>
      <c r="AW60" s="7">
        <v>102</v>
      </c>
      <c r="AX60" s="7">
        <v>0</v>
      </c>
      <c r="AY60" s="7">
        <v>0</v>
      </c>
      <c r="AZ60" s="7">
        <v>0</v>
      </c>
      <c r="BA60" s="67">
        <f t="shared" si="2"/>
        <v>102</v>
      </c>
      <c r="BB60" s="7">
        <v>0</v>
      </c>
      <c r="BC60" s="7">
        <v>8971</v>
      </c>
      <c r="BD60" s="7">
        <v>501</v>
      </c>
      <c r="BE60" s="7">
        <v>362</v>
      </c>
      <c r="BF60" s="7">
        <v>390</v>
      </c>
      <c r="BG60" s="7">
        <v>430</v>
      </c>
      <c r="BH60" s="7">
        <v>527</v>
      </c>
      <c r="BI60" s="7">
        <v>597</v>
      </c>
      <c r="BJ60" s="7">
        <v>669</v>
      </c>
      <c r="BK60" s="7">
        <v>715</v>
      </c>
      <c r="BL60" s="7">
        <v>595</v>
      </c>
      <c r="BM60" s="7">
        <v>608</v>
      </c>
      <c r="BN60" s="7">
        <v>581</v>
      </c>
      <c r="BO60" s="7">
        <v>565</v>
      </c>
      <c r="BP60" s="7">
        <v>580</v>
      </c>
      <c r="BQ60" s="7">
        <v>462</v>
      </c>
      <c r="BR60" s="7">
        <v>391</v>
      </c>
      <c r="BS60" s="7">
        <v>360</v>
      </c>
      <c r="BT60" s="7">
        <v>307</v>
      </c>
      <c r="BU60" s="7">
        <v>261</v>
      </c>
      <c r="BV60" s="7">
        <v>0</v>
      </c>
      <c r="BW60" s="7">
        <v>0</v>
      </c>
      <c r="BX60" s="7">
        <v>0</v>
      </c>
      <c r="BY60" s="67">
        <f t="shared" si="3"/>
        <v>261</v>
      </c>
      <c r="BZ60" s="7">
        <v>0</v>
      </c>
    </row>
    <row r="61" spans="1:78" x14ac:dyDescent="0.4">
      <c r="A61" s="7">
        <v>60</v>
      </c>
      <c r="B61" s="7">
        <v>37</v>
      </c>
      <c r="C61" s="7" t="s">
        <v>181</v>
      </c>
      <c r="D61" s="7">
        <v>6493</v>
      </c>
      <c r="E61" s="7">
        <v>2794</v>
      </c>
      <c r="F61" s="11">
        <f t="shared" si="0"/>
        <v>0.43030956414600341</v>
      </c>
      <c r="G61" s="12">
        <v>15124</v>
      </c>
      <c r="H61" s="7">
        <v>858</v>
      </c>
      <c r="I61" s="7">
        <v>818</v>
      </c>
      <c r="J61" s="7">
        <v>795</v>
      </c>
      <c r="K61" s="7">
        <v>992</v>
      </c>
      <c r="L61" s="7">
        <v>898</v>
      </c>
      <c r="M61" s="7">
        <v>1107</v>
      </c>
      <c r="N61" s="7">
        <v>1194</v>
      </c>
      <c r="O61" s="7">
        <v>1154</v>
      </c>
      <c r="P61" s="7">
        <v>1049</v>
      </c>
      <c r="Q61" s="7">
        <v>1045</v>
      </c>
      <c r="R61" s="7">
        <v>979</v>
      </c>
      <c r="S61" s="7">
        <v>981</v>
      </c>
      <c r="T61" s="7">
        <v>900</v>
      </c>
      <c r="U61" s="7">
        <v>611</v>
      </c>
      <c r="V61" s="7">
        <v>520</v>
      </c>
      <c r="W61" s="7">
        <v>461</v>
      </c>
      <c r="X61" s="7">
        <v>334</v>
      </c>
      <c r="Y61" s="7">
        <v>318</v>
      </c>
      <c r="Z61" s="7">
        <v>0</v>
      </c>
      <c r="AA61" s="7">
        <v>0</v>
      </c>
      <c r="AB61" s="7">
        <v>0</v>
      </c>
      <c r="AC61" s="67">
        <f t="shared" si="1"/>
        <v>318</v>
      </c>
      <c r="AD61" s="7">
        <v>0</v>
      </c>
      <c r="AE61" s="7">
        <v>7193</v>
      </c>
      <c r="AF61" s="7">
        <v>446</v>
      </c>
      <c r="AG61" s="7">
        <v>414</v>
      </c>
      <c r="AH61" s="7">
        <v>415</v>
      </c>
      <c r="AI61" s="7">
        <v>534</v>
      </c>
      <c r="AJ61" s="7">
        <v>390</v>
      </c>
      <c r="AK61" s="7">
        <v>485</v>
      </c>
      <c r="AL61" s="7">
        <v>592</v>
      </c>
      <c r="AM61" s="7">
        <v>565</v>
      </c>
      <c r="AN61" s="7">
        <v>493</v>
      </c>
      <c r="AO61" s="7">
        <v>465</v>
      </c>
      <c r="AP61" s="7">
        <v>481</v>
      </c>
      <c r="AQ61" s="7">
        <v>469</v>
      </c>
      <c r="AR61" s="7">
        <v>457</v>
      </c>
      <c r="AS61" s="7">
        <v>285</v>
      </c>
      <c r="AT61" s="7">
        <v>236</v>
      </c>
      <c r="AU61" s="7">
        <v>191</v>
      </c>
      <c r="AV61" s="7">
        <v>122</v>
      </c>
      <c r="AW61" s="7">
        <v>96</v>
      </c>
      <c r="AX61" s="7">
        <v>0</v>
      </c>
      <c r="AY61" s="7">
        <v>0</v>
      </c>
      <c r="AZ61" s="7">
        <v>0</v>
      </c>
      <c r="BA61" s="67">
        <f t="shared" si="2"/>
        <v>96</v>
      </c>
      <c r="BB61" s="7">
        <v>0</v>
      </c>
      <c r="BC61" s="7">
        <v>7931</v>
      </c>
      <c r="BD61" s="7">
        <v>412</v>
      </c>
      <c r="BE61" s="7">
        <v>404</v>
      </c>
      <c r="BF61" s="7">
        <v>380</v>
      </c>
      <c r="BG61" s="7">
        <v>458</v>
      </c>
      <c r="BH61" s="7">
        <v>508</v>
      </c>
      <c r="BI61" s="7">
        <v>622</v>
      </c>
      <c r="BJ61" s="7">
        <v>602</v>
      </c>
      <c r="BK61" s="7">
        <v>589</v>
      </c>
      <c r="BL61" s="7">
        <v>556</v>
      </c>
      <c r="BM61" s="7">
        <v>580</v>
      </c>
      <c r="BN61" s="7">
        <v>498</v>
      </c>
      <c r="BO61" s="7">
        <v>512</v>
      </c>
      <c r="BP61" s="7">
        <v>443</v>
      </c>
      <c r="BQ61" s="7">
        <v>326</v>
      </c>
      <c r="BR61" s="7">
        <v>284</v>
      </c>
      <c r="BS61" s="7">
        <v>270</v>
      </c>
      <c r="BT61" s="7">
        <v>212</v>
      </c>
      <c r="BU61" s="7">
        <v>222</v>
      </c>
      <c r="BV61" s="7">
        <v>0</v>
      </c>
      <c r="BW61" s="7">
        <v>0</v>
      </c>
      <c r="BX61" s="7">
        <v>0</v>
      </c>
      <c r="BY61" s="67">
        <f t="shared" si="3"/>
        <v>222</v>
      </c>
      <c r="BZ61" s="7">
        <v>0</v>
      </c>
    </row>
    <row r="62" spans="1:78" x14ac:dyDescent="0.4">
      <c r="A62" s="7">
        <v>61</v>
      </c>
      <c r="B62" s="7">
        <v>32</v>
      </c>
      <c r="C62" s="7" t="s">
        <v>182</v>
      </c>
      <c r="D62" s="7">
        <v>5471</v>
      </c>
      <c r="E62" s="7">
        <v>2808</v>
      </c>
      <c r="F62" s="11">
        <f t="shared" si="0"/>
        <v>0.51325169073295562</v>
      </c>
      <c r="G62" s="12">
        <v>13701</v>
      </c>
      <c r="H62" s="7">
        <v>762</v>
      </c>
      <c r="I62" s="7">
        <v>696</v>
      </c>
      <c r="J62" s="7">
        <v>766</v>
      </c>
      <c r="K62" s="7">
        <v>834</v>
      </c>
      <c r="L62" s="7">
        <v>759</v>
      </c>
      <c r="M62" s="7">
        <v>888</v>
      </c>
      <c r="N62" s="7">
        <v>930</v>
      </c>
      <c r="O62" s="7">
        <v>999</v>
      </c>
      <c r="P62" s="7">
        <v>909</v>
      </c>
      <c r="Q62" s="7">
        <v>937</v>
      </c>
      <c r="R62" s="7">
        <v>997</v>
      </c>
      <c r="S62" s="7">
        <v>929</v>
      </c>
      <c r="T62" s="7">
        <v>925</v>
      </c>
      <c r="U62" s="7">
        <v>677</v>
      </c>
      <c r="V62" s="7">
        <v>526</v>
      </c>
      <c r="W62" s="7">
        <v>462</v>
      </c>
      <c r="X62" s="7">
        <v>332</v>
      </c>
      <c r="Y62" s="7">
        <v>301</v>
      </c>
      <c r="Z62" s="7">
        <v>0</v>
      </c>
      <c r="AA62" s="7">
        <v>0</v>
      </c>
      <c r="AB62" s="7">
        <v>0</v>
      </c>
      <c r="AC62" s="67">
        <f t="shared" si="1"/>
        <v>301</v>
      </c>
      <c r="AD62" s="7">
        <v>0</v>
      </c>
      <c r="AE62" s="7">
        <v>6558</v>
      </c>
      <c r="AF62" s="7">
        <v>380</v>
      </c>
      <c r="AG62" s="7">
        <v>369</v>
      </c>
      <c r="AH62" s="7">
        <v>387</v>
      </c>
      <c r="AI62" s="7">
        <v>425</v>
      </c>
      <c r="AJ62" s="7">
        <v>324</v>
      </c>
      <c r="AK62" s="7">
        <v>385</v>
      </c>
      <c r="AL62" s="7">
        <v>478</v>
      </c>
      <c r="AM62" s="7">
        <v>475</v>
      </c>
      <c r="AN62" s="7">
        <v>426</v>
      </c>
      <c r="AO62" s="7">
        <v>441</v>
      </c>
      <c r="AP62" s="7">
        <v>500</v>
      </c>
      <c r="AQ62" s="7">
        <v>473</v>
      </c>
      <c r="AR62" s="7">
        <v>465</v>
      </c>
      <c r="AS62" s="7">
        <v>339</v>
      </c>
      <c r="AT62" s="7">
        <v>240</v>
      </c>
      <c r="AU62" s="7">
        <v>193</v>
      </c>
      <c r="AV62" s="7">
        <v>143</v>
      </c>
      <c r="AW62" s="7">
        <v>74</v>
      </c>
      <c r="AX62" s="7">
        <v>0</v>
      </c>
      <c r="AY62" s="7">
        <v>0</v>
      </c>
      <c r="AZ62" s="7">
        <v>0</v>
      </c>
      <c r="BA62" s="67">
        <f t="shared" si="2"/>
        <v>74</v>
      </c>
      <c r="BB62" s="7">
        <v>0</v>
      </c>
      <c r="BC62" s="7">
        <v>7143</v>
      </c>
      <c r="BD62" s="7">
        <v>382</v>
      </c>
      <c r="BE62" s="7">
        <v>327</v>
      </c>
      <c r="BF62" s="7">
        <v>379</v>
      </c>
      <c r="BG62" s="7">
        <v>409</v>
      </c>
      <c r="BH62" s="7">
        <v>435</v>
      </c>
      <c r="BI62" s="7">
        <v>503</v>
      </c>
      <c r="BJ62" s="7">
        <v>452</v>
      </c>
      <c r="BK62" s="7">
        <v>524</v>
      </c>
      <c r="BL62" s="7">
        <v>483</v>
      </c>
      <c r="BM62" s="7">
        <v>496</v>
      </c>
      <c r="BN62" s="7">
        <v>497</v>
      </c>
      <c r="BO62" s="7">
        <v>456</v>
      </c>
      <c r="BP62" s="7">
        <v>460</v>
      </c>
      <c r="BQ62" s="7">
        <v>338</v>
      </c>
      <c r="BR62" s="7">
        <v>286</v>
      </c>
      <c r="BS62" s="7">
        <v>269</v>
      </c>
      <c r="BT62" s="7">
        <v>189</v>
      </c>
      <c r="BU62" s="7">
        <v>227</v>
      </c>
      <c r="BV62" s="7">
        <v>0</v>
      </c>
      <c r="BW62" s="7">
        <v>0</v>
      </c>
      <c r="BX62" s="7">
        <v>0</v>
      </c>
      <c r="BY62" s="67">
        <f t="shared" si="3"/>
        <v>227</v>
      </c>
      <c r="BZ62" s="7">
        <v>0</v>
      </c>
    </row>
    <row r="63" spans="1:78" x14ac:dyDescent="0.4">
      <c r="A63" s="7">
        <v>62</v>
      </c>
      <c r="B63" s="7">
        <v>33</v>
      </c>
      <c r="C63" s="7" t="s">
        <v>183</v>
      </c>
      <c r="D63" s="7">
        <v>5671</v>
      </c>
      <c r="E63" s="7">
        <v>2949</v>
      </c>
      <c r="F63" s="11">
        <f t="shared" si="0"/>
        <v>0.52001410685946037</v>
      </c>
      <c r="G63" s="12">
        <v>13684</v>
      </c>
      <c r="H63" s="7">
        <v>644</v>
      </c>
      <c r="I63" s="7">
        <v>669</v>
      </c>
      <c r="J63" s="7">
        <v>614</v>
      </c>
      <c r="K63" s="7">
        <v>815</v>
      </c>
      <c r="L63" s="7">
        <v>1094</v>
      </c>
      <c r="M63" s="7">
        <v>847</v>
      </c>
      <c r="N63" s="7">
        <v>821</v>
      </c>
      <c r="O63" s="7">
        <v>846</v>
      </c>
      <c r="P63" s="7">
        <v>720</v>
      </c>
      <c r="Q63" s="7">
        <v>773</v>
      </c>
      <c r="R63" s="7">
        <v>934</v>
      </c>
      <c r="S63" s="7">
        <v>1078</v>
      </c>
      <c r="T63" s="7">
        <v>1115</v>
      </c>
      <c r="U63" s="7">
        <v>779</v>
      </c>
      <c r="V63" s="7">
        <v>570</v>
      </c>
      <c r="W63" s="7">
        <v>484</v>
      </c>
      <c r="X63" s="7">
        <v>401</v>
      </c>
      <c r="Y63" s="7">
        <v>356</v>
      </c>
      <c r="Z63" s="7">
        <v>0</v>
      </c>
      <c r="AA63" s="7">
        <v>0</v>
      </c>
      <c r="AB63" s="7">
        <v>0</v>
      </c>
      <c r="AC63" s="67">
        <f t="shared" si="1"/>
        <v>356</v>
      </c>
      <c r="AD63" s="7">
        <v>0</v>
      </c>
      <c r="AE63" s="7">
        <v>6514</v>
      </c>
      <c r="AF63" s="7">
        <v>323</v>
      </c>
      <c r="AG63" s="7">
        <v>345</v>
      </c>
      <c r="AH63" s="7">
        <v>304</v>
      </c>
      <c r="AI63" s="7">
        <v>395</v>
      </c>
      <c r="AJ63" s="7">
        <v>529</v>
      </c>
      <c r="AK63" s="7">
        <v>416</v>
      </c>
      <c r="AL63" s="7">
        <v>385</v>
      </c>
      <c r="AM63" s="7">
        <v>416</v>
      </c>
      <c r="AN63" s="7">
        <v>340</v>
      </c>
      <c r="AO63" s="7">
        <v>364</v>
      </c>
      <c r="AP63" s="7">
        <v>438</v>
      </c>
      <c r="AQ63" s="7">
        <v>525</v>
      </c>
      <c r="AR63" s="7">
        <v>539</v>
      </c>
      <c r="AS63" s="7">
        <v>408</v>
      </c>
      <c r="AT63" s="7">
        <v>254</v>
      </c>
      <c r="AU63" s="7">
        <v>212</v>
      </c>
      <c r="AV63" s="7">
        <v>169</v>
      </c>
      <c r="AW63" s="7">
        <v>81</v>
      </c>
      <c r="AX63" s="7">
        <v>0</v>
      </c>
      <c r="AY63" s="7">
        <v>0</v>
      </c>
      <c r="AZ63" s="7">
        <v>0</v>
      </c>
      <c r="BA63" s="67">
        <f t="shared" si="2"/>
        <v>81</v>
      </c>
      <c r="BB63" s="7">
        <v>0</v>
      </c>
      <c r="BC63" s="7">
        <v>7170</v>
      </c>
      <c r="BD63" s="7">
        <v>321</v>
      </c>
      <c r="BE63" s="7">
        <v>324</v>
      </c>
      <c r="BF63" s="7">
        <v>310</v>
      </c>
      <c r="BG63" s="7">
        <v>420</v>
      </c>
      <c r="BH63" s="7">
        <v>565</v>
      </c>
      <c r="BI63" s="7">
        <v>431</v>
      </c>
      <c r="BJ63" s="7">
        <v>436</v>
      </c>
      <c r="BK63" s="7">
        <v>430</v>
      </c>
      <c r="BL63" s="7">
        <v>380</v>
      </c>
      <c r="BM63" s="7">
        <v>409</v>
      </c>
      <c r="BN63" s="7">
        <v>496</v>
      </c>
      <c r="BO63" s="7">
        <v>553</v>
      </c>
      <c r="BP63" s="7">
        <v>576</v>
      </c>
      <c r="BQ63" s="7">
        <v>371</v>
      </c>
      <c r="BR63" s="7">
        <v>316</v>
      </c>
      <c r="BS63" s="7">
        <v>272</v>
      </c>
      <c r="BT63" s="7">
        <v>232</v>
      </c>
      <c r="BU63" s="7">
        <v>275</v>
      </c>
      <c r="BV63" s="7">
        <v>0</v>
      </c>
      <c r="BW63" s="7">
        <v>0</v>
      </c>
      <c r="BX63" s="7">
        <v>0</v>
      </c>
      <c r="BY63" s="67">
        <f t="shared" si="3"/>
        <v>275</v>
      </c>
      <c r="BZ63" s="7">
        <v>0</v>
      </c>
    </row>
    <row r="64" spans="1:78" x14ac:dyDescent="0.4">
      <c r="A64" s="7">
        <v>63</v>
      </c>
      <c r="B64" s="7">
        <v>34</v>
      </c>
      <c r="C64" s="7" t="s">
        <v>184</v>
      </c>
      <c r="D64" s="7">
        <v>6013</v>
      </c>
      <c r="E64" s="7">
        <v>3078</v>
      </c>
      <c r="F64" s="11">
        <f t="shared" si="0"/>
        <v>0.51189090304340601</v>
      </c>
      <c r="G64" s="12">
        <v>14831</v>
      </c>
      <c r="H64" s="7">
        <v>748</v>
      </c>
      <c r="I64" s="7">
        <v>658</v>
      </c>
      <c r="J64" s="7">
        <v>640</v>
      </c>
      <c r="K64" s="7">
        <v>844</v>
      </c>
      <c r="L64" s="7">
        <v>937</v>
      </c>
      <c r="M64" s="7">
        <v>892</v>
      </c>
      <c r="N64" s="7">
        <v>979</v>
      </c>
      <c r="O64" s="7">
        <v>964</v>
      </c>
      <c r="P64" s="7">
        <v>877</v>
      </c>
      <c r="Q64" s="7">
        <v>833</v>
      </c>
      <c r="R64" s="7">
        <v>1048</v>
      </c>
      <c r="S64" s="7">
        <v>1174</v>
      </c>
      <c r="T64" s="7">
        <v>1116</v>
      </c>
      <c r="U64" s="7">
        <v>895</v>
      </c>
      <c r="V64" s="7">
        <v>703</v>
      </c>
      <c r="W64" s="7">
        <v>577</v>
      </c>
      <c r="X64" s="7">
        <v>437</v>
      </c>
      <c r="Y64" s="7">
        <v>424</v>
      </c>
      <c r="Z64" s="7">
        <v>0</v>
      </c>
      <c r="AA64" s="7">
        <v>0</v>
      </c>
      <c r="AB64" s="7">
        <v>0</v>
      </c>
      <c r="AC64" s="67">
        <f t="shared" si="1"/>
        <v>424</v>
      </c>
      <c r="AD64" s="7">
        <v>0</v>
      </c>
      <c r="AE64" s="7">
        <v>7193</v>
      </c>
      <c r="AF64" s="7">
        <v>415</v>
      </c>
      <c r="AG64" s="7">
        <v>338</v>
      </c>
      <c r="AH64" s="7">
        <v>316</v>
      </c>
      <c r="AI64" s="7">
        <v>433</v>
      </c>
      <c r="AJ64" s="7">
        <v>480</v>
      </c>
      <c r="AK64" s="7">
        <v>439</v>
      </c>
      <c r="AL64" s="7">
        <v>492</v>
      </c>
      <c r="AM64" s="7">
        <v>473</v>
      </c>
      <c r="AN64" s="7">
        <v>435</v>
      </c>
      <c r="AO64" s="7">
        <v>385</v>
      </c>
      <c r="AP64" s="7">
        <v>497</v>
      </c>
      <c r="AQ64" s="7">
        <v>603</v>
      </c>
      <c r="AR64" s="7">
        <v>543</v>
      </c>
      <c r="AS64" s="7">
        <v>453</v>
      </c>
      <c r="AT64" s="7">
        <v>346</v>
      </c>
      <c r="AU64" s="7">
        <v>233</v>
      </c>
      <c r="AV64" s="7">
        <v>167</v>
      </c>
      <c r="AW64" s="7">
        <v>95</v>
      </c>
      <c r="AX64" s="7">
        <v>0</v>
      </c>
      <c r="AY64" s="7">
        <v>0</v>
      </c>
      <c r="AZ64" s="7">
        <v>0</v>
      </c>
      <c r="BA64" s="67">
        <f t="shared" si="2"/>
        <v>95</v>
      </c>
      <c r="BB64" s="7">
        <v>0</v>
      </c>
      <c r="BC64" s="7">
        <v>7638</v>
      </c>
      <c r="BD64" s="7">
        <v>333</v>
      </c>
      <c r="BE64" s="7">
        <v>320</v>
      </c>
      <c r="BF64" s="7">
        <v>324</v>
      </c>
      <c r="BG64" s="7">
        <v>411</v>
      </c>
      <c r="BH64" s="7">
        <v>457</v>
      </c>
      <c r="BI64" s="7">
        <v>453</v>
      </c>
      <c r="BJ64" s="7">
        <v>487</v>
      </c>
      <c r="BK64" s="7">
        <v>491</v>
      </c>
      <c r="BL64" s="7">
        <v>442</v>
      </c>
      <c r="BM64" s="7">
        <v>448</v>
      </c>
      <c r="BN64" s="7">
        <v>551</v>
      </c>
      <c r="BO64" s="7">
        <v>571</v>
      </c>
      <c r="BP64" s="7">
        <v>573</v>
      </c>
      <c r="BQ64" s="7">
        <v>442</v>
      </c>
      <c r="BR64" s="7">
        <v>357</v>
      </c>
      <c r="BS64" s="7">
        <v>344</v>
      </c>
      <c r="BT64" s="7">
        <v>270</v>
      </c>
      <c r="BU64" s="7">
        <v>329</v>
      </c>
      <c r="BV64" s="7">
        <v>0</v>
      </c>
      <c r="BW64" s="7">
        <v>0</v>
      </c>
      <c r="BX64" s="7">
        <v>0</v>
      </c>
      <c r="BY64" s="67">
        <f t="shared" si="3"/>
        <v>329</v>
      </c>
      <c r="BZ64" s="7">
        <v>0</v>
      </c>
    </row>
    <row r="65" spans="1:78" x14ac:dyDescent="0.4">
      <c r="A65" s="7">
        <v>64</v>
      </c>
      <c r="B65" s="7">
        <v>35</v>
      </c>
      <c r="C65" s="7" t="s">
        <v>185</v>
      </c>
      <c r="D65" s="7">
        <v>521</v>
      </c>
      <c r="E65" s="7">
        <v>453</v>
      </c>
      <c r="F65" s="11">
        <f t="shared" si="0"/>
        <v>0.86948176583493286</v>
      </c>
      <c r="G65" s="12">
        <v>1297</v>
      </c>
      <c r="H65" s="7">
        <v>42</v>
      </c>
      <c r="I65" s="7">
        <v>49</v>
      </c>
      <c r="J65" s="7">
        <v>41</v>
      </c>
      <c r="K65" s="7">
        <v>84</v>
      </c>
      <c r="L65" s="7">
        <v>46</v>
      </c>
      <c r="M65" s="7">
        <v>52</v>
      </c>
      <c r="N65" s="7">
        <v>47</v>
      </c>
      <c r="O65" s="7">
        <v>66</v>
      </c>
      <c r="P65" s="7">
        <v>61</v>
      </c>
      <c r="Q65" s="7">
        <v>69</v>
      </c>
      <c r="R65" s="7">
        <v>70</v>
      </c>
      <c r="S65" s="7">
        <v>106</v>
      </c>
      <c r="T65" s="7">
        <v>127</v>
      </c>
      <c r="U65" s="7">
        <v>94</v>
      </c>
      <c r="V65" s="7">
        <v>81</v>
      </c>
      <c r="W65" s="7">
        <v>94</v>
      </c>
      <c r="X65" s="7">
        <v>75</v>
      </c>
      <c r="Y65" s="7">
        <v>90</v>
      </c>
      <c r="Z65" s="7">
        <v>0</v>
      </c>
      <c r="AA65" s="7">
        <v>0</v>
      </c>
      <c r="AB65" s="7">
        <v>0</v>
      </c>
      <c r="AC65" s="67">
        <f t="shared" si="1"/>
        <v>90</v>
      </c>
      <c r="AD65" s="7">
        <v>0</v>
      </c>
      <c r="AE65" s="7">
        <v>591</v>
      </c>
      <c r="AF65" s="7">
        <v>23</v>
      </c>
      <c r="AG65" s="7">
        <v>23</v>
      </c>
      <c r="AH65" s="7">
        <v>21</v>
      </c>
      <c r="AI65" s="7">
        <v>54</v>
      </c>
      <c r="AJ65" s="7">
        <v>24</v>
      </c>
      <c r="AK65" s="7">
        <v>24</v>
      </c>
      <c r="AL65" s="7">
        <v>22</v>
      </c>
      <c r="AM65" s="7">
        <v>34</v>
      </c>
      <c r="AN65" s="7">
        <v>31</v>
      </c>
      <c r="AO65" s="7">
        <v>40</v>
      </c>
      <c r="AP65" s="7">
        <v>30</v>
      </c>
      <c r="AQ65" s="7">
        <v>45</v>
      </c>
      <c r="AR65" s="7">
        <v>55</v>
      </c>
      <c r="AS65" s="7">
        <v>51</v>
      </c>
      <c r="AT65" s="7">
        <v>27</v>
      </c>
      <c r="AU65" s="7">
        <v>40</v>
      </c>
      <c r="AV65" s="7">
        <v>30</v>
      </c>
      <c r="AW65" s="7">
        <v>16</v>
      </c>
      <c r="AX65" s="7">
        <v>0</v>
      </c>
      <c r="AY65" s="7">
        <v>0</v>
      </c>
      <c r="AZ65" s="7">
        <v>0</v>
      </c>
      <c r="BA65" s="67">
        <f t="shared" si="2"/>
        <v>16</v>
      </c>
      <c r="BB65" s="7">
        <v>0</v>
      </c>
      <c r="BC65" s="7">
        <v>706</v>
      </c>
      <c r="BD65" s="7">
        <v>19</v>
      </c>
      <c r="BE65" s="7">
        <v>26</v>
      </c>
      <c r="BF65" s="7">
        <v>20</v>
      </c>
      <c r="BG65" s="7">
        <v>30</v>
      </c>
      <c r="BH65" s="7">
        <v>22</v>
      </c>
      <c r="BI65" s="7">
        <v>28</v>
      </c>
      <c r="BJ65" s="7">
        <v>25</v>
      </c>
      <c r="BK65" s="7">
        <v>32</v>
      </c>
      <c r="BL65" s="7">
        <v>30</v>
      </c>
      <c r="BM65" s="7">
        <v>29</v>
      </c>
      <c r="BN65" s="7">
        <v>40</v>
      </c>
      <c r="BO65" s="7">
        <v>61</v>
      </c>
      <c r="BP65" s="7">
        <v>72</v>
      </c>
      <c r="BQ65" s="7">
        <v>43</v>
      </c>
      <c r="BR65" s="7">
        <v>54</v>
      </c>
      <c r="BS65" s="7">
        <v>54</v>
      </c>
      <c r="BT65" s="7">
        <v>45</v>
      </c>
      <c r="BU65" s="7">
        <v>74</v>
      </c>
      <c r="BV65" s="7">
        <v>0</v>
      </c>
      <c r="BW65" s="7">
        <v>0</v>
      </c>
      <c r="BX65" s="7">
        <v>0</v>
      </c>
      <c r="BY65" s="67">
        <f t="shared" si="3"/>
        <v>74</v>
      </c>
      <c r="BZ65" s="7">
        <v>0</v>
      </c>
    </row>
    <row r="66" spans="1:78" x14ac:dyDescent="0.4">
      <c r="A66" s="7">
        <v>65</v>
      </c>
      <c r="B66" s="7">
        <v>36</v>
      </c>
      <c r="C66" s="7" t="s">
        <v>186</v>
      </c>
      <c r="D66" s="7">
        <v>158</v>
      </c>
      <c r="E66" s="7">
        <v>140</v>
      </c>
      <c r="F66" s="11">
        <f t="shared" si="0"/>
        <v>0.88607594936708856</v>
      </c>
      <c r="G66" s="12">
        <v>396</v>
      </c>
      <c r="H66" s="7">
        <v>10</v>
      </c>
      <c r="I66" s="7">
        <v>18</v>
      </c>
      <c r="J66" s="7">
        <v>27</v>
      </c>
      <c r="K66" s="7">
        <v>19</v>
      </c>
      <c r="L66" s="7">
        <v>14</v>
      </c>
      <c r="M66" s="7">
        <v>9</v>
      </c>
      <c r="N66" s="7">
        <v>10</v>
      </c>
      <c r="O66" s="7">
        <v>27</v>
      </c>
      <c r="P66" s="7">
        <v>20</v>
      </c>
      <c r="Q66" s="7">
        <v>23</v>
      </c>
      <c r="R66" s="7">
        <v>25</v>
      </c>
      <c r="S66" s="7">
        <v>30</v>
      </c>
      <c r="T66" s="7">
        <v>30</v>
      </c>
      <c r="U66" s="7">
        <v>24</v>
      </c>
      <c r="V66" s="7">
        <v>29</v>
      </c>
      <c r="W66" s="7">
        <v>40</v>
      </c>
      <c r="X66" s="7">
        <v>23</v>
      </c>
      <c r="Y66" s="7">
        <v>18</v>
      </c>
      <c r="Z66" s="7">
        <v>0</v>
      </c>
      <c r="AA66" s="7">
        <v>0</v>
      </c>
      <c r="AB66" s="7">
        <v>0</v>
      </c>
      <c r="AC66" s="67">
        <f t="shared" si="1"/>
        <v>18</v>
      </c>
      <c r="AD66" s="7">
        <v>0</v>
      </c>
      <c r="AE66" s="7">
        <v>183</v>
      </c>
      <c r="AF66" s="7">
        <v>6</v>
      </c>
      <c r="AG66" s="7">
        <v>13</v>
      </c>
      <c r="AH66" s="7">
        <v>10</v>
      </c>
      <c r="AI66" s="7">
        <v>11</v>
      </c>
      <c r="AJ66" s="7">
        <v>9</v>
      </c>
      <c r="AK66" s="7">
        <v>3</v>
      </c>
      <c r="AL66" s="7">
        <v>5</v>
      </c>
      <c r="AM66" s="7">
        <v>7</v>
      </c>
      <c r="AN66" s="7">
        <v>6</v>
      </c>
      <c r="AO66" s="7">
        <v>13</v>
      </c>
      <c r="AP66" s="7">
        <v>14</v>
      </c>
      <c r="AQ66" s="7">
        <v>15</v>
      </c>
      <c r="AR66" s="7">
        <v>17</v>
      </c>
      <c r="AS66" s="7">
        <v>12</v>
      </c>
      <c r="AT66" s="7">
        <v>14</v>
      </c>
      <c r="AU66" s="7">
        <v>15</v>
      </c>
      <c r="AV66" s="7">
        <v>8</v>
      </c>
      <c r="AW66" s="7">
        <v>5</v>
      </c>
      <c r="AX66" s="7">
        <v>0</v>
      </c>
      <c r="AY66" s="7">
        <v>0</v>
      </c>
      <c r="AZ66" s="7">
        <v>0</v>
      </c>
      <c r="BA66" s="67">
        <f t="shared" si="2"/>
        <v>5</v>
      </c>
      <c r="BB66" s="7">
        <v>0</v>
      </c>
      <c r="BC66" s="7">
        <v>213</v>
      </c>
      <c r="BD66" s="7">
        <v>4</v>
      </c>
      <c r="BE66" s="7">
        <v>5</v>
      </c>
      <c r="BF66" s="7">
        <v>17</v>
      </c>
      <c r="BG66" s="7">
        <v>8</v>
      </c>
      <c r="BH66" s="7">
        <v>5</v>
      </c>
      <c r="BI66" s="7">
        <v>6</v>
      </c>
      <c r="BJ66" s="7">
        <v>5</v>
      </c>
      <c r="BK66" s="7">
        <v>20</v>
      </c>
      <c r="BL66" s="7">
        <v>14</v>
      </c>
      <c r="BM66" s="7">
        <v>10</v>
      </c>
      <c r="BN66" s="7">
        <v>11</v>
      </c>
      <c r="BO66" s="7">
        <v>15</v>
      </c>
      <c r="BP66" s="7">
        <v>13</v>
      </c>
      <c r="BQ66" s="7">
        <v>12</v>
      </c>
      <c r="BR66" s="7">
        <v>15</v>
      </c>
      <c r="BS66" s="7">
        <v>25</v>
      </c>
      <c r="BT66" s="7">
        <v>15</v>
      </c>
      <c r="BU66" s="7">
        <v>13</v>
      </c>
      <c r="BV66" s="7">
        <v>0</v>
      </c>
      <c r="BW66" s="7">
        <v>0</v>
      </c>
      <c r="BX66" s="7">
        <v>0</v>
      </c>
      <c r="BY66" s="67">
        <f t="shared" si="3"/>
        <v>13</v>
      </c>
      <c r="BZ66" s="7">
        <v>0</v>
      </c>
    </row>
    <row r="67" spans="1:78" x14ac:dyDescent="0.4">
      <c r="A67" s="7">
        <v>66</v>
      </c>
      <c r="B67" s="7">
        <v>38</v>
      </c>
      <c r="C67" s="7" t="s">
        <v>187</v>
      </c>
      <c r="D67" s="7">
        <v>5605</v>
      </c>
      <c r="E67" s="7">
        <v>2758</v>
      </c>
      <c r="F67" s="11">
        <f t="shared" ref="F67:F79" si="4">E67/D67</f>
        <v>0.49206066012488847</v>
      </c>
      <c r="G67" s="12">
        <v>15110</v>
      </c>
      <c r="H67" s="7">
        <v>1091</v>
      </c>
      <c r="I67" s="7">
        <v>930</v>
      </c>
      <c r="J67" s="7">
        <v>780</v>
      </c>
      <c r="K67" s="7">
        <v>707</v>
      </c>
      <c r="L67" s="7">
        <v>736</v>
      </c>
      <c r="M67" s="7">
        <v>1050</v>
      </c>
      <c r="N67" s="7">
        <v>1303</v>
      </c>
      <c r="O67" s="7">
        <v>1238</v>
      </c>
      <c r="P67" s="7">
        <v>977</v>
      </c>
      <c r="Q67" s="7">
        <v>794</v>
      </c>
      <c r="R67" s="7">
        <v>900</v>
      </c>
      <c r="S67" s="7">
        <v>1010</v>
      </c>
      <c r="T67" s="7">
        <v>985</v>
      </c>
      <c r="U67" s="7">
        <v>646</v>
      </c>
      <c r="V67" s="7">
        <v>576</v>
      </c>
      <c r="W67" s="7">
        <v>466</v>
      </c>
      <c r="X67" s="7">
        <v>399</v>
      </c>
      <c r="Y67" s="7">
        <v>444</v>
      </c>
      <c r="Z67" s="7">
        <v>0</v>
      </c>
      <c r="AA67" s="7">
        <v>0</v>
      </c>
      <c r="AB67" s="7">
        <v>0</v>
      </c>
      <c r="AC67" s="67">
        <f t="shared" ref="AC67:AC78" si="5">SUM(Y67:AB67)</f>
        <v>444</v>
      </c>
      <c r="AD67" s="7">
        <v>0</v>
      </c>
      <c r="AE67" s="7">
        <v>7145</v>
      </c>
      <c r="AF67" s="7">
        <v>542</v>
      </c>
      <c r="AG67" s="7">
        <v>485</v>
      </c>
      <c r="AH67" s="7">
        <v>409</v>
      </c>
      <c r="AI67" s="7">
        <v>361</v>
      </c>
      <c r="AJ67" s="7">
        <v>311</v>
      </c>
      <c r="AK67" s="7">
        <v>478</v>
      </c>
      <c r="AL67" s="7">
        <v>647</v>
      </c>
      <c r="AM67" s="7">
        <v>598</v>
      </c>
      <c r="AN67" s="7">
        <v>466</v>
      </c>
      <c r="AO67" s="7">
        <v>375</v>
      </c>
      <c r="AP67" s="7">
        <v>438</v>
      </c>
      <c r="AQ67" s="7">
        <v>497</v>
      </c>
      <c r="AR67" s="7">
        <v>495</v>
      </c>
      <c r="AS67" s="7">
        <v>315</v>
      </c>
      <c r="AT67" s="7">
        <v>267</v>
      </c>
      <c r="AU67" s="7">
        <v>179</v>
      </c>
      <c r="AV67" s="7">
        <v>141</v>
      </c>
      <c r="AW67" s="7">
        <v>99</v>
      </c>
      <c r="AX67" s="7">
        <v>0</v>
      </c>
      <c r="AY67" s="7">
        <v>0</v>
      </c>
      <c r="AZ67" s="7">
        <v>0</v>
      </c>
      <c r="BA67" s="67">
        <f t="shared" ref="BA67:BA79" si="6">SUM(AW67:AZ67)</f>
        <v>99</v>
      </c>
      <c r="BB67" s="7">
        <v>0</v>
      </c>
      <c r="BC67" s="7">
        <v>7965</v>
      </c>
      <c r="BD67" s="7">
        <v>549</v>
      </c>
      <c r="BE67" s="7">
        <v>445</v>
      </c>
      <c r="BF67" s="7">
        <v>371</v>
      </c>
      <c r="BG67" s="7">
        <v>346</v>
      </c>
      <c r="BH67" s="7">
        <v>425</v>
      </c>
      <c r="BI67" s="7">
        <v>572</v>
      </c>
      <c r="BJ67" s="7">
        <v>656</v>
      </c>
      <c r="BK67" s="7">
        <v>640</v>
      </c>
      <c r="BL67" s="7">
        <v>511</v>
      </c>
      <c r="BM67" s="7">
        <v>419</v>
      </c>
      <c r="BN67" s="7">
        <v>462</v>
      </c>
      <c r="BO67" s="7">
        <v>513</v>
      </c>
      <c r="BP67" s="7">
        <v>490</v>
      </c>
      <c r="BQ67" s="7">
        <v>331</v>
      </c>
      <c r="BR67" s="7">
        <v>309</v>
      </c>
      <c r="BS67" s="7">
        <v>287</v>
      </c>
      <c r="BT67" s="7">
        <v>258</v>
      </c>
      <c r="BU67" s="7">
        <v>345</v>
      </c>
      <c r="BV67" s="7">
        <v>0</v>
      </c>
      <c r="BW67" s="7">
        <v>0</v>
      </c>
      <c r="BX67" s="7">
        <v>0</v>
      </c>
      <c r="BY67" s="67">
        <f t="shared" ref="BY67:BY79" si="7">SUM(BU67:BX67)</f>
        <v>345</v>
      </c>
      <c r="BZ67" s="7">
        <v>0</v>
      </c>
    </row>
    <row r="68" spans="1:78" x14ac:dyDescent="0.4">
      <c r="A68" s="7">
        <v>67</v>
      </c>
      <c r="B68" s="7">
        <v>39</v>
      </c>
      <c r="C68" s="7" t="s">
        <v>188</v>
      </c>
      <c r="D68" s="7">
        <v>2563</v>
      </c>
      <c r="E68" s="7">
        <v>1625</v>
      </c>
      <c r="F68" s="11">
        <f t="shared" si="4"/>
        <v>0.63402262973078427</v>
      </c>
      <c r="G68" s="12">
        <v>6628</v>
      </c>
      <c r="H68" s="7">
        <v>365</v>
      </c>
      <c r="I68" s="7">
        <v>372</v>
      </c>
      <c r="J68" s="7">
        <v>477</v>
      </c>
      <c r="K68" s="7">
        <v>377</v>
      </c>
      <c r="L68" s="7">
        <v>323</v>
      </c>
      <c r="M68" s="7">
        <v>355</v>
      </c>
      <c r="N68" s="7">
        <v>462</v>
      </c>
      <c r="O68" s="7">
        <v>456</v>
      </c>
      <c r="P68" s="7">
        <v>441</v>
      </c>
      <c r="Q68" s="7">
        <v>428</v>
      </c>
      <c r="R68" s="7">
        <v>429</v>
      </c>
      <c r="S68" s="7">
        <v>494</v>
      </c>
      <c r="T68" s="7">
        <v>524</v>
      </c>
      <c r="U68" s="7">
        <v>421</v>
      </c>
      <c r="V68" s="7">
        <v>259</v>
      </c>
      <c r="W68" s="7">
        <v>184</v>
      </c>
      <c r="X68" s="7">
        <v>133</v>
      </c>
      <c r="Y68" s="7">
        <v>103</v>
      </c>
      <c r="Z68" s="7">
        <v>0</v>
      </c>
      <c r="AA68" s="7">
        <v>0</v>
      </c>
      <c r="AB68" s="7">
        <v>0</v>
      </c>
      <c r="AC68" s="67">
        <f t="shared" si="5"/>
        <v>103</v>
      </c>
      <c r="AD68" s="7">
        <v>0</v>
      </c>
      <c r="AE68" s="7">
        <v>3133</v>
      </c>
      <c r="AF68" s="7">
        <v>181</v>
      </c>
      <c r="AG68" s="7">
        <v>190</v>
      </c>
      <c r="AH68" s="7">
        <v>228</v>
      </c>
      <c r="AI68" s="7">
        <v>206</v>
      </c>
      <c r="AJ68" s="7">
        <v>133</v>
      </c>
      <c r="AK68" s="7">
        <v>174</v>
      </c>
      <c r="AL68" s="7">
        <v>216</v>
      </c>
      <c r="AM68" s="7">
        <v>216</v>
      </c>
      <c r="AN68" s="7">
        <v>197</v>
      </c>
      <c r="AO68" s="7">
        <v>190</v>
      </c>
      <c r="AP68" s="7">
        <v>189</v>
      </c>
      <c r="AQ68" s="7">
        <v>226</v>
      </c>
      <c r="AR68" s="7">
        <v>235</v>
      </c>
      <c r="AS68" s="7">
        <v>215</v>
      </c>
      <c r="AT68" s="7">
        <v>135</v>
      </c>
      <c r="AU68" s="7">
        <v>96</v>
      </c>
      <c r="AV68" s="7">
        <v>57</v>
      </c>
      <c r="AW68" s="7">
        <v>36</v>
      </c>
      <c r="AX68" s="7">
        <v>0</v>
      </c>
      <c r="AY68" s="7">
        <v>0</v>
      </c>
      <c r="AZ68" s="7">
        <v>0</v>
      </c>
      <c r="BA68" s="67">
        <f t="shared" si="6"/>
        <v>36</v>
      </c>
      <c r="BB68" s="7">
        <v>0</v>
      </c>
      <c r="BC68" s="7">
        <v>3495</v>
      </c>
      <c r="BD68" s="7">
        <v>184</v>
      </c>
      <c r="BE68" s="7">
        <v>182</v>
      </c>
      <c r="BF68" s="7">
        <v>249</v>
      </c>
      <c r="BG68" s="7">
        <v>171</v>
      </c>
      <c r="BH68" s="7">
        <v>190</v>
      </c>
      <c r="BI68" s="7">
        <v>181</v>
      </c>
      <c r="BJ68" s="7">
        <v>246</v>
      </c>
      <c r="BK68" s="7">
        <v>240</v>
      </c>
      <c r="BL68" s="7">
        <v>244</v>
      </c>
      <c r="BM68" s="7">
        <v>238</v>
      </c>
      <c r="BN68" s="7">
        <v>240</v>
      </c>
      <c r="BO68" s="7">
        <v>268</v>
      </c>
      <c r="BP68" s="7">
        <v>289</v>
      </c>
      <c r="BQ68" s="7">
        <v>206</v>
      </c>
      <c r="BR68" s="7">
        <v>124</v>
      </c>
      <c r="BS68" s="7">
        <v>88</v>
      </c>
      <c r="BT68" s="7">
        <v>76</v>
      </c>
      <c r="BU68" s="7">
        <v>67</v>
      </c>
      <c r="BV68" s="7">
        <v>0</v>
      </c>
      <c r="BW68" s="7">
        <v>0</v>
      </c>
      <c r="BX68" s="7">
        <v>0</v>
      </c>
      <c r="BY68" s="67">
        <f t="shared" si="7"/>
        <v>67</v>
      </c>
      <c r="BZ68" s="7">
        <v>0</v>
      </c>
    </row>
    <row r="69" spans="1:78" x14ac:dyDescent="0.4">
      <c r="A69" s="7">
        <v>68</v>
      </c>
      <c r="B69" s="7">
        <v>40</v>
      </c>
      <c r="C69" s="7" t="s">
        <v>189</v>
      </c>
      <c r="D69" s="7">
        <v>3246</v>
      </c>
      <c r="E69" s="7">
        <v>1636</v>
      </c>
      <c r="F69" s="11">
        <f t="shared" si="4"/>
        <v>0.50400492914356132</v>
      </c>
      <c r="G69" s="12">
        <v>7542</v>
      </c>
      <c r="H69" s="7">
        <v>385</v>
      </c>
      <c r="I69" s="7">
        <v>421</v>
      </c>
      <c r="J69" s="7">
        <v>388</v>
      </c>
      <c r="K69" s="7">
        <v>407</v>
      </c>
      <c r="L69" s="7">
        <v>551</v>
      </c>
      <c r="M69" s="7">
        <v>578</v>
      </c>
      <c r="N69" s="7">
        <v>571</v>
      </c>
      <c r="O69" s="7">
        <v>511</v>
      </c>
      <c r="P69" s="7">
        <v>496</v>
      </c>
      <c r="Q69" s="7">
        <v>490</v>
      </c>
      <c r="R69" s="7">
        <v>507</v>
      </c>
      <c r="S69" s="7">
        <v>548</v>
      </c>
      <c r="T69" s="7">
        <v>561</v>
      </c>
      <c r="U69" s="7">
        <v>387</v>
      </c>
      <c r="V69" s="7">
        <v>260</v>
      </c>
      <c r="W69" s="7">
        <v>207</v>
      </c>
      <c r="X69" s="7">
        <v>142</v>
      </c>
      <c r="Y69" s="7">
        <v>107</v>
      </c>
      <c r="Z69" s="7">
        <v>0</v>
      </c>
      <c r="AA69" s="7">
        <v>0</v>
      </c>
      <c r="AB69" s="7">
        <v>0</v>
      </c>
      <c r="AC69" s="67">
        <f t="shared" si="5"/>
        <v>107</v>
      </c>
      <c r="AD69" s="7">
        <v>0</v>
      </c>
      <c r="AE69" s="7">
        <v>3463</v>
      </c>
      <c r="AF69" s="7">
        <v>190</v>
      </c>
      <c r="AG69" s="7">
        <v>216</v>
      </c>
      <c r="AH69" s="7">
        <v>209</v>
      </c>
      <c r="AI69" s="7">
        <v>178</v>
      </c>
      <c r="AJ69" s="7">
        <v>209</v>
      </c>
      <c r="AK69" s="7">
        <v>264</v>
      </c>
      <c r="AL69" s="7">
        <v>260</v>
      </c>
      <c r="AM69" s="7">
        <v>251</v>
      </c>
      <c r="AN69" s="7">
        <v>229</v>
      </c>
      <c r="AO69" s="7">
        <v>210</v>
      </c>
      <c r="AP69" s="7">
        <v>245</v>
      </c>
      <c r="AQ69" s="7">
        <v>245</v>
      </c>
      <c r="AR69" s="7">
        <v>261</v>
      </c>
      <c r="AS69" s="7">
        <v>201</v>
      </c>
      <c r="AT69" s="7">
        <v>122</v>
      </c>
      <c r="AU69" s="7">
        <v>84</v>
      </c>
      <c r="AV69" s="7">
        <v>55</v>
      </c>
      <c r="AW69" s="7">
        <v>22</v>
      </c>
      <c r="AX69" s="7">
        <v>0</v>
      </c>
      <c r="AY69" s="7">
        <v>0</v>
      </c>
      <c r="AZ69" s="7">
        <v>0</v>
      </c>
      <c r="BA69" s="67">
        <f t="shared" si="6"/>
        <v>22</v>
      </c>
      <c r="BB69" s="7">
        <v>0</v>
      </c>
      <c r="BC69" s="7">
        <v>4079</v>
      </c>
      <c r="BD69" s="7">
        <v>195</v>
      </c>
      <c r="BE69" s="7">
        <v>205</v>
      </c>
      <c r="BF69" s="7">
        <v>179</v>
      </c>
      <c r="BG69" s="7">
        <v>229</v>
      </c>
      <c r="BH69" s="7">
        <v>342</v>
      </c>
      <c r="BI69" s="7">
        <v>314</v>
      </c>
      <c r="BJ69" s="7">
        <v>311</v>
      </c>
      <c r="BK69" s="7">
        <v>260</v>
      </c>
      <c r="BL69" s="7">
        <v>267</v>
      </c>
      <c r="BM69" s="7">
        <v>280</v>
      </c>
      <c r="BN69" s="7">
        <v>262</v>
      </c>
      <c r="BO69" s="7">
        <v>303</v>
      </c>
      <c r="BP69" s="7">
        <v>300</v>
      </c>
      <c r="BQ69" s="7">
        <v>186</v>
      </c>
      <c r="BR69" s="7">
        <v>138</v>
      </c>
      <c r="BS69" s="7">
        <v>123</v>
      </c>
      <c r="BT69" s="7">
        <v>87</v>
      </c>
      <c r="BU69" s="7">
        <v>85</v>
      </c>
      <c r="BV69" s="7">
        <v>0</v>
      </c>
      <c r="BW69" s="7">
        <v>0</v>
      </c>
      <c r="BX69" s="7">
        <v>0</v>
      </c>
      <c r="BY69" s="67">
        <f t="shared" si="7"/>
        <v>85</v>
      </c>
      <c r="BZ69" s="7">
        <v>0</v>
      </c>
    </row>
    <row r="70" spans="1:78" x14ac:dyDescent="0.4">
      <c r="A70" s="7">
        <v>69</v>
      </c>
      <c r="B70" s="7">
        <v>41</v>
      </c>
      <c r="C70" s="7" t="s">
        <v>190</v>
      </c>
      <c r="D70" s="7">
        <v>2430</v>
      </c>
      <c r="E70" s="7">
        <v>2000</v>
      </c>
      <c r="F70" s="11">
        <f t="shared" si="4"/>
        <v>0.82304526748971196</v>
      </c>
      <c r="G70" s="12">
        <v>6562</v>
      </c>
      <c r="H70" s="7">
        <v>304</v>
      </c>
      <c r="I70" s="7">
        <v>362</v>
      </c>
      <c r="J70" s="7">
        <v>385</v>
      </c>
      <c r="K70" s="7">
        <v>381</v>
      </c>
      <c r="L70" s="7">
        <v>273</v>
      </c>
      <c r="M70" s="7">
        <v>385</v>
      </c>
      <c r="N70" s="7">
        <v>386</v>
      </c>
      <c r="O70" s="7">
        <v>420</v>
      </c>
      <c r="P70" s="7">
        <v>346</v>
      </c>
      <c r="Q70" s="7">
        <v>321</v>
      </c>
      <c r="R70" s="7">
        <v>482</v>
      </c>
      <c r="S70" s="7">
        <v>712</v>
      </c>
      <c r="T70" s="7">
        <v>761</v>
      </c>
      <c r="U70" s="7">
        <v>382</v>
      </c>
      <c r="V70" s="7">
        <v>230</v>
      </c>
      <c r="W70" s="7">
        <v>173</v>
      </c>
      <c r="X70" s="7">
        <v>126</v>
      </c>
      <c r="Y70" s="7">
        <v>127</v>
      </c>
      <c r="Z70" s="7">
        <v>0</v>
      </c>
      <c r="AA70" s="7">
        <v>0</v>
      </c>
      <c r="AB70" s="7">
        <v>0</v>
      </c>
      <c r="AC70" s="67">
        <f t="shared" si="5"/>
        <v>127</v>
      </c>
      <c r="AD70" s="7">
        <v>0</v>
      </c>
      <c r="AE70" s="7">
        <v>3065</v>
      </c>
      <c r="AF70" s="7">
        <v>162</v>
      </c>
      <c r="AG70" s="7">
        <v>180</v>
      </c>
      <c r="AH70" s="7">
        <v>199</v>
      </c>
      <c r="AI70" s="7">
        <v>194</v>
      </c>
      <c r="AJ70" s="7">
        <v>121</v>
      </c>
      <c r="AK70" s="7">
        <v>173</v>
      </c>
      <c r="AL70" s="7">
        <v>166</v>
      </c>
      <c r="AM70" s="7">
        <v>206</v>
      </c>
      <c r="AN70" s="7">
        <v>165</v>
      </c>
      <c r="AO70" s="7">
        <v>136</v>
      </c>
      <c r="AP70" s="7">
        <v>203</v>
      </c>
      <c r="AQ70" s="7">
        <v>311</v>
      </c>
      <c r="AR70" s="7">
        <v>368</v>
      </c>
      <c r="AS70" s="7">
        <v>227</v>
      </c>
      <c r="AT70" s="7">
        <v>109</v>
      </c>
      <c r="AU70" s="7">
        <v>76</v>
      </c>
      <c r="AV70" s="7">
        <v>42</v>
      </c>
      <c r="AW70" s="7">
        <v>26</v>
      </c>
      <c r="AX70" s="7">
        <v>0</v>
      </c>
      <c r="AY70" s="7">
        <v>0</v>
      </c>
      <c r="AZ70" s="7">
        <v>0</v>
      </c>
      <c r="BA70" s="67">
        <f t="shared" si="6"/>
        <v>26</v>
      </c>
      <c r="BB70" s="7">
        <v>0</v>
      </c>
      <c r="BC70" s="7">
        <v>3497</v>
      </c>
      <c r="BD70" s="7">
        <v>142</v>
      </c>
      <c r="BE70" s="7">
        <v>182</v>
      </c>
      <c r="BF70" s="7">
        <v>186</v>
      </c>
      <c r="BG70" s="7">
        <v>187</v>
      </c>
      <c r="BH70" s="7">
        <v>152</v>
      </c>
      <c r="BI70" s="7">
        <v>212</v>
      </c>
      <c r="BJ70" s="7">
        <v>220</v>
      </c>
      <c r="BK70" s="7">
        <v>214</v>
      </c>
      <c r="BL70" s="7">
        <v>181</v>
      </c>
      <c r="BM70" s="7">
        <v>185</v>
      </c>
      <c r="BN70" s="7">
        <v>279</v>
      </c>
      <c r="BO70" s="7">
        <v>401</v>
      </c>
      <c r="BP70" s="7">
        <v>393</v>
      </c>
      <c r="BQ70" s="7">
        <v>155</v>
      </c>
      <c r="BR70" s="7">
        <v>121</v>
      </c>
      <c r="BS70" s="7">
        <v>97</v>
      </c>
      <c r="BT70" s="7">
        <v>84</v>
      </c>
      <c r="BU70" s="7">
        <v>101</v>
      </c>
      <c r="BV70" s="7">
        <v>0</v>
      </c>
      <c r="BW70" s="7">
        <v>0</v>
      </c>
      <c r="BX70" s="7">
        <v>0</v>
      </c>
      <c r="BY70" s="67">
        <f t="shared" si="7"/>
        <v>101</v>
      </c>
      <c r="BZ70" s="7">
        <v>0</v>
      </c>
    </row>
    <row r="71" spans="1:78" x14ac:dyDescent="0.4">
      <c r="A71" s="7">
        <v>70</v>
      </c>
      <c r="B71" s="7">
        <v>42</v>
      </c>
      <c r="C71" s="7" t="s">
        <v>191</v>
      </c>
      <c r="D71" s="7">
        <v>2275</v>
      </c>
      <c r="E71" s="7">
        <v>2172</v>
      </c>
      <c r="F71" s="11">
        <f t="shared" si="4"/>
        <v>0.95472527472527469</v>
      </c>
      <c r="G71" s="12">
        <v>6164</v>
      </c>
      <c r="H71" s="7">
        <v>260</v>
      </c>
      <c r="I71" s="7">
        <v>307</v>
      </c>
      <c r="J71" s="7">
        <v>351</v>
      </c>
      <c r="K71" s="7">
        <v>430</v>
      </c>
      <c r="L71" s="7">
        <v>377</v>
      </c>
      <c r="M71" s="7">
        <v>431</v>
      </c>
      <c r="N71" s="7">
        <v>305</v>
      </c>
      <c r="O71" s="7">
        <v>331</v>
      </c>
      <c r="P71" s="7">
        <v>299</v>
      </c>
      <c r="Q71" s="7">
        <v>448</v>
      </c>
      <c r="R71" s="7">
        <v>588</v>
      </c>
      <c r="S71" s="7">
        <v>681</v>
      </c>
      <c r="T71" s="7">
        <v>533</v>
      </c>
      <c r="U71" s="7">
        <v>281</v>
      </c>
      <c r="V71" s="7">
        <v>177</v>
      </c>
      <c r="W71" s="7">
        <v>147</v>
      </c>
      <c r="X71" s="7">
        <v>131</v>
      </c>
      <c r="Y71" s="7">
        <v>86</v>
      </c>
      <c r="Z71" s="7">
        <v>0</v>
      </c>
      <c r="AA71" s="7">
        <v>0</v>
      </c>
      <c r="AB71" s="7">
        <v>0</v>
      </c>
      <c r="AC71" s="67">
        <f t="shared" si="5"/>
        <v>86</v>
      </c>
      <c r="AD71" s="7">
        <v>0</v>
      </c>
      <c r="AE71" s="7">
        <v>2858</v>
      </c>
      <c r="AF71" s="7">
        <v>139</v>
      </c>
      <c r="AG71" s="7">
        <v>160</v>
      </c>
      <c r="AH71" s="7">
        <v>181</v>
      </c>
      <c r="AI71" s="7">
        <v>232</v>
      </c>
      <c r="AJ71" s="7">
        <v>171</v>
      </c>
      <c r="AK71" s="7">
        <v>187</v>
      </c>
      <c r="AL71" s="7">
        <v>149</v>
      </c>
      <c r="AM71" s="7">
        <v>143</v>
      </c>
      <c r="AN71" s="7">
        <v>129</v>
      </c>
      <c r="AO71" s="7">
        <v>182</v>
      </c>
      <c r="AP71" s="7">
        <v>239</v>
      </c>
      <c r="AQ71" s="7">
        <v>309</v>
      </c>
      <c r="AR71" s="7">
        <v>281</v>
      </c>
      <c r="AS71" s="7">
        <v>143</v>
      </c>
      <c r="AT71" s="7">
        <v>79</v>
      </c>
      <c r="AU71" s="7">
        <v>60</v>
      </c>
      <c r="AV71" s="7">
        <v>53</v>
      </c>
      <c r="AW71" s="7">
        <v>21</v>
      </c>
      <c r="AX71" s="7">
        <v>0</v>
      </c>
      <c r="AY71" s="7">
        <v>0</v>
      </c>
      <c r="AZ71" s="7">
        <v>0</v>
      </c>
      <c r="BA71" s="67">
        <f t="shared" si="6"/>
        <v>21</v>
      </c>
      <c r="BB71" s="7">
        <v>0</v>
      </c>
      <c r="BC71" s="7">
        <v>3306</v>
      </c>
      <c r="BD71" s="7">
        <v>121</v>
      </c>
      <c r="BE71" s="7">
        <v>147</v>
      </c>
      <c r="BF71" s="7">
        <v>170</v>
      </c>
      <c r="BG71" s="7">
        <v>198</v>
      </c>
      <c r="BH71" s="7">
        <v>206</v>
      </c>
      <c r="BI71" s="7">
        <v>244</v>
      </c>
      <c r="BJ71" s="7">
        <v>156</v>
      </c>
      <c r="BK71" s="7">
        <v>188</v>
      </c>
      <c r="BL71" s="7">
        <v>170</v>
      </c>
      <c r="BM71" s="7">
        <v>266</v>
      </c>
      <c r="BN71" s="7">
        <v>349</v>
      </c>
      <c r="BO71" s="7">
        <v>372</v>
      </c>
      <c r="BP71" s="7">
        <v>252</v>
      </c>
      <c r="BQ71" s="7">
        <v>138</v>
      </c>
      <c r="BR71" s="7">
        <v>98</v>
      </c>
      <c r="BS71" s="7">
        <v>87</v>
      </c>
      <c r="BT71" s="7">
        <v>78</v>
      </c>
      <c r="BU71" s="7">
        <v>65</v>
      </c>
      <c r="BV71" s="7">
        <v>0</v>
      </c>
      <c r="BW71" s="7">
        <v>0</v>
      </c>
      <c r="BX71" s="7">
        <v>0</v>
      </c>
      <c r="BY71" s="67">
        <f t="shared" si="7"/>
        <v>65</v>
      </c>
      <c r="BZ71" s="7">
        <v>0</v>
      </c>
    </row>
    <row r="72" spans="1:78" x14ac:dyDescent="0.4">
      <c r="A72" s="7">
        <v>71</v>
      </c>
      <c r="B72" s="7">
        <v>43</v>
      </c>
      <c r="C72" s="7" t="s">
        <v>192</v>
      </c>
      <c r="D72" s="7">
        <v>2204</v>
      </c>
      <c r="E72" s="7">
        <v>2045</v>
      </c>
      <c r="F72" s="11">
        <f t="shared" si="4"/>
        <v>0.92785843920145195</v>
      </c>
      <c r="G72" s="12">
        <v>6430</v>
      </c>
      <c r="H72" s="7">
        <v>344</v>
      </c>
      <c r="I72" s="7">
        <v>400</v>
      </c>
      <c r="J72" s="7">
        <v>349</v>
      </c>
      <c r="K72" s="7">
        <v>481</v>
      </c>
      <c r="L72" s="7">
        <v>423</v>
      </c>
      <c r="M72" s="7">
        <v>424</v>
      </c>
      <c r="N72" s="7">
        <v>357</v>
      </c>
      <c r="O72" s="7">
        <v>380</v>
      </c>
      <c r="P72" s="7">
        <v>312</v>
      </c>
      <c r="Q72" s="7">
        <v>398</v>
      </c>
      <c r="R72" s="7">
        <v>674</v>
      </c>
      <c r="S72" s="7">
        <v>747</v>
      </c>
      <c r="T72" s="7">
        <v>466</v>
      </c>
      <c r="U72" s="7">
        <v>188</v>
      </c>
      <c r="V72" s="7">
        <v>152</v>
      </c>
      <c r="W72" s="7">
        <v>127</v>
      </c>
      <c r="X72" s="7">
        <v>110</v>
      </c>
      <c r="Y72" s="7">
        <v>93</v>
      </c>
      <c r="Z72" s="7">
        <v>0</v>
      </c>
      <c r="AA72" s="7">
        <v>0</v>
      </c>
      <c r="AB72" s="7">
        <v>0</v>
      </c>
      <c r="AC72" s="67">
        <f t="shared" si="5"/>
        <v>93</v>
      </c>
      <c r="AD72" s="7">
        <v>0</v>
      </c>
      <c r="AE72" s="7">
        <v>3022</v>
      </c>
      <c r="AF72" s="7">
        <v>184</v>
      </c>
      <c r="AG72" s="7">
        <v>198</v>
      </c>
      <c r="AH72" s="7">
        <v>190</v>
      </c>
      <c r="AI72" s="7">
        <v>253</v>
      </c>
      <c r="AJ72" s="7">
        <v>179</v>
      </c>
      <c r="AK72" s="7">
        <v>199</v>
      </c>
      <c r="AL72" s="7">
        <v>147</v>
      </c>
      <c r="AM72" s="7">
        <v>178</v>
      </c>
      <c r="AN72" s="7">
        <v>134</v>
      </c>
      <c r="AO72" s="7">
        <v>157</v>
      </c>
      <c r="AP72" s="7">
        <v>260</v>
      </c>
      <c r="AQ72" s="7">
        <v>384</v>
      </c>
      <c r="AR72" s="7">
        <v>264</v>
      </c>
      <c r="AS72" s="7">
        <v>97</v>
      </c>
      <c r="AT72" s="7">
        <v>73</v>
      </c>
      <c r="AU72" s="7">
        <v>51</v>
      </c>
      <c r="AV72" s="7">
        <v>41</v>
      </c>
      <c r="AW72" s="7">
        <v>30</v>
      </c>
      <c r="AX72" s="7">
        <v>0</v>
      </c>
      <c r="AY72" s="7">
        <v>0</v>
      </c>
      <c r="AZ72" s="7">
        <v>0</v>
      </c>
      <c r="BA72" s="67">
        <f t="shared" si="6"/>
        <v>30</v>
      </c>
      <c r="BB72" s="7">
        <v>0</v>
      </c>
      <c r="BC72" s="7">
        <v>3408</v>
      </c>
      <c r="BD72" s="7">
        <v>160</v>
      </c>
      <c r="BE72" s="7">
        <v>202</v>
      </c>
      <c r="BF72" s="7">
        <v>159</v>
      </c>
      <c r="BG72" s="7">
        <v>228</v>
      </c>
      <c r="BH72" s="7">
        <v>244</v>
      </c>
      <c r="BI72" s="7">
        <v>225</v>
      </c>
      <c r="BJ72" s="7">
        <v>210</v>
      </c>
      <c r="BK72" s="7">
        <v>202</v>
      </c>
      <c r="BL72" s="7">
        <v>178</v>
      </c>
      <c r="BM72" s="7">
        <v>241</v>
      </c>
      <c r="BN72" s="7">
        <v>414</v>
      </c>
      <c r="BO72" s="7">
        <v>363</v>
      </c>
      <c r="BP72" s="7">
        <v>202</v>
      </c>
      <c r="BQ72" s="7">
        <v>91</v>
      </c>
      <c r="BR72" s="7">
        <v>79</v>
      </c>
      <c r="BS72" s="7">
        <v>76</v>
      </c>
      <c r="BT72" s="7">
        <v>69</v>
      </c>
      <c r="BU72" s="7">
        <v>63</v>
      </c>
      <c r="BV72" s="7">
        <v>0</v>
      </c>
      <c r="BW72" s="7">
        <v>0</v>
      </c>
      <c r="BX72" s="7">
        <v>0</v>
      </c>
      <c r="BY72" s="67">
        <f t="shared" si="7"/>
        <v>63</v>
      </c>
      <c r="BZ72" s="7">
        <v>0</v>
      </c>
    </row>
    <row r="73" spans="1:78" x14ac:dyDescent="0.4">
      <c r="A73" s="7">
        <v>72</v>
      </c>
      <c r="B73" s="7">
        <v>44</v>
      </c>
      <c r="C73" s="7" t="s">
        <v>193</v>
      </c>
      <c r="D73" s="7">
        <v>2358</v>
      </c>
      <c r="E73" s="7">
        <v>2288</v>
      </c>
      <c r="F73" s="11">
        <f t="shared" si="4"/>
        <v>0.97031382527565735</v>
      </c>
      <c r="G73" s="12">
        <v>7343</v>
      </c>
      <c r="H73" s="7">
        <v>333</v>
      </c>
      <c r="I73" s="7">
        <v>415</v>
      </c>
      <c r="J73" s="7">
        <v>568</v>
      </c>
      <c r="K73" s="7">
        <v>654</v>
      </c>
      <c r="L73" s="7">
        <v>461</v>
      </c>
      <c r="M73" s="7">
        <v>350</v>
      </c>
      <c r="N73" s="7">
        <v>351</v>
      </c>
      <c r="O73" s="7">
        <v>371</v>
      </c>
      <c r="P73" s="7">
        <v>538</v>
      </c>
      <c r="Q73" s="7">
        <v>674</v>
      </c>
      <c r="R73" s="7">
        <v>851</v>
      </c>
      <c r="S73" s="7">
        <v>683</v>
      </c>
      <c r="T73" s="7">
        <v>433</v>
      </c>
      <c r="U73" s="7">
        <v>168</v>
      </c>
      <c r="V73" s="7">
        <v>128</v>
      </c>
      <c r="W73" s="7">
        <v>138</v>
      </c>
      <c r="X73" s="7">
        <v>98</v>
      </c>
      <c r="Y73" s="7">
        <v>126</v>
      </c>
      <c r="Z73" s="7">
        <v>0</v>
      </c>
      <c r="AA73" s="7">
        <v>0</v>
      </c>
      <c r="AB73" s="7">
        <v>0</v>
      </c>
      <c r="AC73" s="67">
        <f t="shared" si="5"/>
        <v>126</v>
      </c>
      <c r="AD73" s="7">
        <v>0</v>
      </c>
      <c r="AE73" s="7">
        <v>3480</v>
      </c>
      <c r="AF73" s="7">
        <v>190</v>
      </c>
      <c r="AG73" s="7">
        <v>214</v>
      </c>
      <c r="AH73" s="7">
        <v>286</v>
      </c>
      <c r="AI73" s="7">
        <v>324</v>
      </c>
      <c r="AJ73" s="7">
        <v>204</v>
      </c>
      <c r="AK73" s="7">
        <v>171</v>
      </c>
      <c r="AL73" s="7">
        <v>155</v>
      </c>
      <c r="AM73" s="7">
        <v>168</v>
      </c>
      <c r="AN73" s="7">
        <v>219</v>
      </c>
      <c r="AO73" s="7">
        <v>297</v>
      </c>
      <c r="AP73" s="7">
        <v>392</v>
      </c>
      <c r="AQ73" s="7">
        <v>356</v>
      </c>
      <c r="AR73" s="7">
        <v>249</v>
      </c>
      <c r="AS73" s="7">
        <v>83</v>
      </c>
      <c r="AT73" s="7">
        <v>61</v>
      </c>
      <c r="AU73" s="7">
        <v>60</v>
      </c>
      <c r="AV73" s="7">
        <v>34</v>
      </c>
      <c r="AW73" s="7">
        <v>15</v>
      </c>
      <c r="AX73" s="7">
        <v>0</v>
      </c>
      <c r="AY73" s="7">
        <v>0</v>
      </c>
      <c r="AZ73" s="7">
        <v>0</v>
      </c>
      <c r="BA73" s="67">
        <f t="shared" si="6"/>
        <v>15</v>
      </c>
      <c r="BB73" s="7">
        <v>0</v>
      </c>
      <c r="BC73" s="7">
        <v>3863</v>
      </c>
      <c r="BD73" s="7">
        <v>143</v>
      </c>
      <c r="BE73" s="7">
        <v>201</v>
      </c>
      <c r="BF73" s="7">
        <v>282</v>
      </c>
      <c r="BG73" s="7">
        <v>330</v>
      </c>
      <c r="BH73" s="7">
        <v>257</v>
      </c>
      <c r="BI73" s="7">
        <v>179</v>
      </c>
      <c r="BJ73" s="7">
        <v>196</v>
      </c>
      <c r="BK73" s="7">
        <v>203</v>
      </c>
      <c r="BL73" s="7">
        <v>319</v>
      </c>
      <c r="BM73" s="7">
        <v>377</v>
      </c>
      <c r="BN73" s="7">
        <v>459</v>
      </c>
      <c r="BO73" s="7">
        <v>327</v>
      </c>
      <c r="BP73" s="7">
        <v>184</v>
      </c>
      <c r="BQ73" s="7">
        <v>85</v>
      </c>
      <c r="BR73" s="7">
        <v>67</v>
      </c>
      <c r="BS73" s="7">
        <v>78</v>
      </c>
      <c r="BT73" s="7">
        <v>64</v>
      </c>
      <c r="BU73" s="7">
        <v>111</v>
      </c>
      <c r="BV73" s="7">
        <v>0</v>
      </c>
      <c r="BW73" s="7">
        <v>0</v>
      </c>
      <c r="BX73" s="7">
        <v>0</v>
      </c>
      <c r="BY73" s="67">
        <f t="shared" si="7"/>
        <v>111</v>
      </c>
      <c r="BZ73" s="7">
        <v>0</v>
      </c>
    </row>
    <row r="74" spans="1:78" x14ac:dyDescent="0.4">
      <c r="A74" s="7">
        <v>73</v>
      </c>
      <c r="B74" s="7">
        <v>67</v>
      </c>
      <c r="C74" s="7" t="s">
        <v>194</v>
      </c>
      <c r="D74" s="7">
        <v>1002</v>
      </c>
      <c r="E74" s="7">
        <v>972</v>
      </c>
      <c r="F74" s="11">
        <f t="shared" si="4"/>
        <v>0.97005988023952094</v>
      </c>
      <c r="G74" s="12">
        <v>2494</v>
      </c>
      <c r="H74" s="7">
        <v>87</v>
      </c>
      <c r="I74" s="7">
        <v>90</v>
      </c>
      <c r="J74" s="7">
        <v>87</v>
      </c>
      <c r="K74" s="7">
        <v>131</v>
      </c>
      <c r="L74" s="7">
        <v>111</v>
      </c>
      <c r="M74" s="7">
        <v>93</v>
      </c>
      <c r="N74" s="7">
        <v>112</v>
      </c>
      <c r="O74" s="7">
        <v>125</v>
      </c>
      <c r="P74" s="7">
        <v>106</v>
      </c>
      <c r="Q74" s="7">
        <v>178</v>
      </c>
      <c r="R74" s="7">
        <v>223</v>
      </c>
      <c r="S74" s="7">
        <v>246</v>
      </c>
      <c r="T74" s="7">
        <v>234</v>
      </c>
      <c r="U74" s="7">
        <v>178</v>
      </c>
      <c r="V74" s="7">
        <v>159</v>
      </c>
      <c r="W74" s="7">
        <v>151</v>
      </c>
      <c r="X74" s="7">
        <v>102</v>
      </c>
      <c r="Y74" s="7">
        <v>81</v>
      </c>
      <c r="Z74" s="7">
        <v>0</v>
      </c>
      <c r="AA74" s="7">
        <v>0</v>
      </c>
      <c r="AB74" s="7">
        <v>0</v>
      </c>
      <c r="AC74" s="67">
        <f t="shared" si="5"/>
        <v>81</v>
      </c>
      <c r="AD74" s="7">
        <v>0</v>
      </c>
      <c r="AE74" s="7">
        <v>1195</v>
      </c>
      <c r="AF74" s="7">
        <v>50</v>
      </c>
      <c r="AG74" s="7">
        <v>47</v>
      </c>
      <c r="AH74" s="7">
        <v>51</v>
      </c>
      <c r="AI74" s="7">
        <v>70</v>
      </c>
      <c r="AJ74" s="7">
        <v>54</v>
      </c>
      <c r="AK74" s="7">
        <v>44</v>
      </c>
      <c r="AL74" s="7">
        <v>54</v>
      </c>
      <c r="AM74" s="7">
        <v>63</v>
      </c>
      <c r="AN74" s="7">
        <v>50</v>
      </c>
      <c r="AO74" s="7">
        <v>77</v>
      </c>
      <c r="AP74" s="7">
        <v>110</v>
      </c>
      <c r="AQ74" s="7">
        <v>123</v>
      </c>
      <c r="AR74" s="7">
        <v>119</v>
      </c>
      <c r="AS74" s="7">
        <v>94</v>
      </c>
      <c r="AT74" s="7">
        <v>59</v>
      </c>
      <c r="AU74" s="7">
        <v>68</v>
      </c>
      <c r="AV74" s="7">
        <v>40</v>
      </c>
      <c r="AW74" s="7">
        <v>22</v>
      </c>
      <c r="AX74" s="7">
        <v>0</v>
      </c>
      <c r="AY74" s="7">
        <v>0</v>
      </c>
      <c r="AZ74" s="7">
        <v>0</v>
      </c>
      <c r="BA74" s="67">
        <f t="shared" si="6"/>
        <v>22</v>
      </c>
      <c r="BB74" s="7">
        <v>0</v>
      </c>
      <c r="BC74" s="7">
        <v>1299</v>
      </c>
      <c r="BD74" s="7">
        <v>37</v>
      </c>
      <c r="BE74" s="7">
        <v>43</v>
      </c>
      <c r="BF74" s="7">
        <v>36</v>
      </c>
      <c r="BG74" s="7">
        <v>61</v>
      </c>
      <c r="BH74" s="7">
        <v>57</v>
      </c>
      <c r="BI74" s="7">
        <v>49</v>
      </c>
      <c r="BJ74" s="7">
        <v>58</v>
      </c>
      <c r="BK74" s="7">
        <v>62</v>
      </c>
      <c r="BL74" s="7">
        <v>56</v>
      </c>
      <c r="BM74" s="7">
        <v>101</v>
      </c>
      <c r="BN74" s="7">
        <v>113</v>
      </c>
      <c r="BO74" s="7">
        <v>123</v>
      </c>
      <c r="BP74" s="7">
        <v>115</v>
      </c>
      <c r="BQ74" s="7">
        <v>84</v>
      </c>
      <c r="BR74" s="7">
        <v>100</v>
      </c>
      <c r="BS74" s="7">
        <v>83</v>
      </c>
      <c r="BT74" s="7">
        <v>62</v>
      </c>
      <c r="BU74" s="7">
        <v>59</v>
      </c>
      <c r="BV74" s="7">
        <v>0</v>
      </c>
      <c r="BW74" s="7">
        <v>0</v>
      </c>
      <c r="BX74" s="7">
        <v>0</v>
      </c>
      <c r="BY74" s="67">
        <f t="shared" si="7"/>
        <v>59</v>
      </c>
      <c r="BZ74" s="7">
        <v>0</v>
      </c>
    </row>
    <row r="75" spans="1:78" x14ac:dyDescent="0.4">
      <c r="A75" s="7">
        <v>74</v>
      </c>
      <c r="B75" s="7">
        <v>68</v>
      </c>
      <c r="C75" s="7" t="s">
        <v>195</v>
      </c>
      <c r="D75" s="7">
        <v>863</v>
      </c>
      <c r="E75" s="7">
        <v>804</v>
      </c>
      <c r="F75" s="11">
        <f t="shared" si="4"/>
        <v>0.93163383545770573</v>
      </c>
      <c r="G75" s="12">
        <v>2092</v>
      </c>
      <c r="H75" s="7">
        <v>62</v>
      </c>
      <c r="I75" s="7">
        <v>112</v>
      </c>
      <c r="J75" s="7">
        <v>110</v>
      </c>
      <c r="K75" s="7">
        <v>107</v>
      </c>
      <c r="L75" s="7">
        <v>91</v>
      </c>
      <c r="M75" s="7">
        <v>75</v>
      </c>
      <c r="N75" s="7">
        <v>87</v>
      </c>
      <c r="O75" s="7">
        <v>132</v>
      </c>
      <c r="P75" s="7">
        <v>104</v>
      </c>
      <c r="Q75" s="7">
        <v>128</v>
      </c>
      <c r="R75" s="7">
        <v>155</v>
      </c>
      <c r="S75" s="7">
        <v>187</v>
      </c>
      <c r="T75" s="7">
        <v>176</v>
      </c>
      <c r="U75" s="7">
        <v>141</v>
      </c>
      <c r="V75" s="7">
        <v>140</v>
      </c>
      <c r="W75" s="7">
        <v>115</v>
      </c>
      <c r="X75" s="7">
        <v>94</v>
      </c>
      <c r="Y75" s="7">
        <v>74</v>
      </c>
      <c r="Z75" s="7">
        <v>0</v>
      </c>
      <c r="AA75" s="7">
        <v>0</v>
      </c>
      <c r="AB75" s="7">
        <v>0</v>
      </c>
      <c r="AC75" s="67">
        <f t="shared" si="5"/>
        <v>74</v>
      </c>
      <c r="AD75" s="7">
        <v>0</v>
      </c>
      <c r="AE75" s="7">
        <v>982</v>
      </c>
      <c r="AF75" s="7">
        <v>32</v>
      </c>
      <c r="AG75" s="7">
        <v>55</v>
      </c>
      <c r="AH75" s="7">
        <v>44</v>
      </c>
      <c r="AI75" s="7">
        <v>58</v>
      </c>
      <c r="AJ75" s="7">
        <v>45</v>
      </c>
      <c r="AK75" s="7">
        <v>29</v>
      </c>
      <c r="AL75" s="7">
        <v>40</v>
      </c>
      <c r="AM75" s="7">
        <v>64</v>
      </c>
      <c r="AN75" s="7">
        <v>49</v>
      </c>
      <c r="AO75" s="7">
        <v>58</v>
      </c>
      <c r="AP75" s="7">
        <v>75</v>
      </c>
      <c r="AQ75" s="7">
        <v>104</v>
      </c>
      <c r="AR75" s="7">
        <v>73</v>
      </c>
      <c r="AS75" s="7">
        <v>73</v>
      </c>
      <c r="AT75" s="7">
        <v>71</v>
      </c>
      <c r="AU75" s="7">
        <v>41</v>
      </c>
      <c r="AV75" s="7">
        <v>44</v>
      </c>
      <c r="AW75" s="7">
        <v>25</v>
      </c>
      <c r="AX75" s="7">
        <v>0</v>
      </c>
      <c r="AY75" s="7">
        <v>0</v>
      </c>
      <c r="AZ75" s="7">
        <v>0</v>
      </c>
      <c r="BA75" s="67">
        <f t="shared" si="6"/>
        <v>25</v>
      </c>
      <c r="BB75" s="7">
        <v>0</v>
      </c>
      <c r="BC75" s="7">
        <v>1110</v>
      </c>
      <c r="BD75" s="7">
        <v>30</v>
      </c>
      <c r="BE75" s="7">
        <v>57</v>
      </c>
      <c r="BF75" s="7">
        <v>66</v>
      </c>
      <c r="BG75" s="7">
        <v>49</v>
      </c>
      <c r="BH75" s="7">
        <v>46</v>
      </c>
      <c r="BI75" s="7">
        <v>46</v>
      </c>
      <c r="BJ75" s="7">
        <v>47</v>
      </c>
      <c r="BK75" s="7">
        <v>68</v>
      </c>
      <c r="BL75" s="7">
        <v>55</v>
      </c>
      <c r="BM75" s="7">
        <v>70</v>
      </c>
      <c r="BN75" s="7">
        <v>80</v>
      </c>
      <c r="BO75" s="7">
        <v>83</v>
      </c>
      <c r="BP75" s="7">
        <v>103</v>
      </c>
      <c r="BQ75" s="7">
        <v>68</v>
      </c>
      <c r="BR75" s="7">
        <v>69</v>
      </c>
      <c r="BS75" s="7">
        <v>74</v>
      </c>
      <c r="BT75" s="7">
        <v>50</v>
      </c>
      <c r="BU75" s="7">
        <v>49</v>
      </c>
      <c r="BV75" s="7">
        <v>0</v>
      </c>
      <c r="BW75" s="7">
        <v>0</v>
      </c>
      <c r="BX75" s="7">
        <v>0</v>
      </c>
      <c r="BY75" s="67">
        <f t="shared" si="7"/>
        <v>49</v>
      </c>
      <c r="BZ75" s="7">
        <v>0</v>
      </c>
    </row>
    <row r="76" spans="1:78" x14ac:dyDescent="0.4">
      <c r="A76" s="7">
        <v>75</v>
      </c>
      <c r="B76" s="7">
        <v>69</v>
      </c>
      <c r="C76" s="7" t="s">
        <v>196</v>
      </c>
      <c r="D76" s="7">
        <v>1685</v>
      </c>
      <c r="E76" s="7">
        <v>1531</v>
      </c>
      <c r="F76" s="11">
        <f t="shared" si="4"/>
        <v>0.90860534124629078</v>
      </c>
      <c r="G76" s="12">
        <v>4325</v>
      </c>
      <c r="H76" s="7">
        <v>175</v>
      </c>
      <c r="I76" s="7">
        <v>213</v>
      </c>
      <c r="J76" s="7">
        <v>251</v>
      </c>
      <c r="K76" s="7">
        <v>269</v>
      </c>
      <c r="L76" s="7">
        <v>175</v>
      </c>
      <c r="M76" s="7">
        <v>193</v>
      </c>
      <c r="N76" s="7">
        <v>219</v>
      </c>
      <c r="O76" s="7">
        <v>255</v>
      </c>
      <c r="P76" s="7">
        <v>260</v>
      </c>
      <c r="Q76" s="7">
        <v>278</v>
      </c>
      <c r="R76" s="7">
        <v>341</v>
      </c>
      <c r="S76" s="7">
        <v>325</v>
      </c>
      <c r="T76" s="7">
        <v>322</v>
      </c>
      <c r="U76" s="7">
        <v>242</v>
      </c>
      <c r="V76" s="7">
        <v>264</v>
      </c>
      <c r="W76" s="7">
        <v>195</v>
      </c>
      <c r="X76" s="7">
        <v>179</v>
      </c>
      <c r="Y76" s="7">
        <v>163</v>
      </c>
      <c r="Z76" s="7">
        <v>0</v>
      </c>
      <c r="AA76" s="7">
        <v>0</v>
      </c>
      <c r="AB76" s="7">
        <v>0</v>
      </c>
      <c r="AC76" s="67">
        <f t="shared" si="5"/>
        <v>163</v>
      </c>
      <c r="AD76" s="7">
        <v>0</v>
      </c>
      <c r="AE76" s="7">
        <v>2023</v>
      </c>
      <c r="AF76" s="7">
        <v>82</v>
      </c>
      <c r="AG76" s="7">
        <v>105</v>
      </c>
      <c r="AH76" s="7">
        <v>149</v>
      </c>
      <c r="AI76" s="7">
        <v>120</v>
      </c>
      <c r="AJ76" s="7">
        <v>98</v>
      </c>
      <c r="AK76" s="7">
        <v>95</v>
      </c>
      <c r="AL76" s="7">
        <v>110</v>
      </c>
      <c r="AM76" s="7">
        <v>117</v>
      </c>
      <c r="AN76" s="7">
        <v>116</v>
      </c>
      <c r="AO76" s="7">
        <v>137</v>
      </c>
      <c r="AP76" s="7">
        <v>156</v>
      </c>
      <c r="AQ76" s="7">
        <v>163</v>
      </c>
      <c r="AR76" s="7">
        <v>148</v>
      </c>
      <c r="AS76" s="7">
        <v>127</v>
      </c>
      <c r="AT76" s="7">
        <v>106</v>
      </c>
      <c r="AU76" s="7">
        <v>80</v>
      </c>
      <c r="AV76" s="7">
        <v>71</v>
      </c>
      <c r="AW76" s="7">
        <v>40</v>
      </c>
      <c r="AX76" s="7">
        <v>0</v>
      </c>
      <c r="AY76" s="7">
        <v>0</v>
      </c>
      <c r="AZ76" s="7">
        <v>0</v>
      </c>
      <c r="BA76" s="67">
        <f t="shared" si="6"/>
        <v>40</v>
      </c>
      <c r="BB76" s="7">
        <v>0</v>
      </c>
      <c r="BC76" s="7">
        <v>2302</v>
      </c>
      <c r="BD76" s="7">
        <v>93</v>
      </c>
      <c r="BE76" s="7">
        <v>108</v>
      </c>
      <c r="BF76" s="7">
        <v>102</v>
      </c>
      <c r="BG76" s="7">
        <v>149</v>
      </c>
      <c r="BH76" s="7">
        <v>77</v>
      </c>
      <c r="BI76" s="7">
        <v>98</v>
      </c>
      <c r="BJ76" s="7">
        <v>109</v>
      </c>
      <c r="BK76" s="7">
        <v>138</v>
      </c>
      <c r="BL76" s="7">
        <v>144</v>
      </c>
      <c r="BM76" s="7">
        <v>141</v>
      </c>
      <c r="BN76" s="7">
        <v>185</v>
      </c>
      <c r="BO76" s="7">
        <v>162</v>
      </c>
      <c r="BP76" s="7">
        <v>174</v>
      </c>
      <c r="BQ76" s="7">
        <v>115</v>
      </c>
      <c r="BR76" s="7">
        <v>158</v>
      </c>
      <c r="BS76" s="7">
        <v>115</v>
      </c>
      <c r="BT76" s="7">
        <v>108</v>
      </c>
      <c r="BU76" s="7">
        <v>123</v>
      </c>
      <c r="BV76" s="7">
        <v>0</v>
      </c>
      <c r="BW76" s="7">
        <v>0</v>
      </c>
      <c r="BX76" s="7">
        <v>0</v>
      </c>
      <c r="BY76" s="67">
        <f t="shared" si="7"/>
        <v>123</v>
      </c>
      <c r="BZ76" s="7">
        <v>0</v>
      </c>
    </row>
    <row r="77" spans="1:78" x14ac:dyDescent="0.4">
      <c r="A77" s="7">
        <v>76</v>
      </c>
      <c r="B77" s="7">
        <v>70</v>
      </c>
      <c r="C77" s="7" t="s">
        <v>197</v>
      </c>
      <c r="D77" s="7">
        <v>558</v>
      </c>
      <c r="E77" s="7">
        <v>538</v>
      </c>
      <c r="F77" s="11">
        <f t="shared" si="4"/>
        <v>0.96415770609318996</v>
      </c>
      <c r="G77" s="12">
        <v>1491</v>
      </c>
      <c r="H77" s="7">
        <v>34</v>
      </c>
      <c r="I77" s="7">
        <v>44</v>
      </c>
      <c r="J77" s="7">
        <v>49</v>
      </c>
      <c r="K77" s="7">
        <v>52</v>
      </c>
      <c r="L77" s="7">
        <v>41</v>
      </c>
      <c r="M77" s="7">
        <v>41</v>
      </c>
      <c r="N77" s="7">
        <v>51</v>
      </c>
      <c r="O77" s="7">
        <v>52</v>
      </c>
      <c r="P77" s="7">
        <v>51</v>
      </c>
      <c r="Q77" s="7">
        <v>54</v>
      </c>
      <c r="R77" s="7">
        <v>101</v>
      </c>
      <c r="S77" s="7">
        <v>116</v>
      </c>
      <c r="T77" s="7">
        <v>132</v>
      </c>
      <c r="U77" s="7">
        <v>92</v>
      </c>
      <c r="V77" s="7">
        <v>106</v>
      </c>
      <c r="W77" s="7">
        <v>136</v>
      </c>
      <c r="X77" s="7">
        <v>142</v>
      </c>
      <c r="Y77" s="7">
        <v>197</v>
      </c>
      <c r="Z77" s="7">
        <v>0</v>
      </c>
      <c r="AA77" s="7">
        <v>0</v>
      </c>
      <c r="AB77" s="7">
        <v>0</v>
      </c>
      <c r="AC77" s="67">
        <f t="shared" si="5"/>
        <v>197</v>
      </c>
      <c r="AD77" s="7">
        <v>0</v>
      </c>
      <c r="AE77" s="7">
        <v>622</v>
      </c>
      <c r="AF77" s="7">
        <v>21</v>
      </c>
      <c r="AG77" s="7">
        <v>21</v>
      </c>
      <c r="AH77" s="7">
        <v>19</v>
      </c>
      <c r="AI77" s="7">
        <v>22</v>
      </c>
      <c r="AJ77" s="7">
        <v>20</v>
      </c>
      <c r="AK77" s="7">
        <v>18</v>
      </c>
      <c r="AL77" s="7">
        <v>26</v>
      </c>
      <c r="AM77" s="7">
        <v>19</v>
      </c>
      <c r="AN77" s="7">
        <v>25</v>
      </c>
      <c r="AO77" s="7">
        <v>24</v>
      </c>
      <c r="AP77" s="7">
        <v>46</v>
      </c>
      <c r="AQ77" s="7">
        <v>62</v>
      </c>
      <c r="AR77" s="7">
        <v>67</v>
      </c>
      <c r="AS77" s="7">
        <v>40</v>
      </c>
      <c r="AT77" s="7">
        <v>45</v>
      </c>
      <c r="AU77" s="7">
        <v>47</v>
      </c>
      <c r="AV77" s="7">
        <v>57</v>
      </c>
      <c r="AW77" s="7">
        <v>43</v>
      </c>
      <c r="AX77" s="7">
        <v>0</v>
      </c>
      <c r="AY77" s="7">
        <v>0</v>
      </c>
      <c r="AZ77" s="7">
        <v>0</v>
      </c>
      <c r="BA77" s="67">
        <f t="shared" si="6"/>
        <v>43</v>
      </c>
      <c r="BB77" s="7">
        <v>0</v>
      </c>
      <c r="BC77" s="7">
        <v>869</v>
      </c>
      <c r="BD77" s="7">
        <v>13</v>
      </c>
      <c r="BE77" s="7">
        <v>23</v>
      </c>
      <c r="BF77" s="7">
        <v>30</v>
      </c>
      <c r="BG77" s="7">
        <v>30</v>
      </c>
      <c r="BH77" s="7">
        <v>21</v>
      </c>
      <c r="BI77" s="7">
        <v>23</v>
      </c>
      <c r="BJ77" s="7">
        <v>25</v>
      </c>
      <c r="BK77" s="7">
        <v>33</v>
      </c>
      <c r="BL77" s="7">
        <v>26</v>
      </c>
      <c r="BM77" s="7">
        <v>30</v>
      </c>
      <c r="BN77" s="7">
        <v>55</v>
      </c>
      <c r="BO77" s="7">
        <v>54</v>
      </c>
      <c r="BP77" s="7">
        <v>65</v>
      </c>
      <c r="BQ77" s="7">
        <v>52</v>
      </c>
      <c r="BR77" s="7">
        <v>61</v>
      </c>
      <c r="BS77" s="7">
        <v>89</v>
      </c>
      <c r="BT77" s="7">
        <v>85</v>
      </c>
      <c r="BU77" s="7">
        <v>154</v>
      </c>
      <c r="BV77" s="7">
        <v>0</v>
      </c>
      <c r="BW77" s="7">
        <v>0</v>
      </c>
      <c r="BX77" s="7">
        <v>0</v>
      </c>
      <c r="BY77" s="67">
        <f t="shared" si="7"/>
        <v>154</v>
      </c>
      <c r="BZ77" s="7">
        <v>0</v>
      </c>
    </row>
    <row r="78" spans="1:78" x14ac:dyDescent="0.4">
      <c r="A78" s="7">
        <v>77</v>
      </c>
      <c r="B78" s="7">
        <v>71</v>
      </c>
      <c r="C78" s="7" t="s">
        <v>198</v>
      </c>
      <c r="D78" s="7">
        <v>490</v>
      </c>
      <c r="E78" s="7">
        <v>519</v>
      </c>
      <c r="F78" s="11">
        <f t="shared" si="4"/>
        <v>1.0591836734693878</v>
      </c>
      <c r="G78" s="12">
        <v>1067</v>
      </c>
      <c r="H78" s="7">
        <v>23</v>
      </c>
      <c r="I78" s="7">
        <v>31</v>
      </c>
      <c r="J78" s="7">
        <v>38</v>
      </c>
      <c r="K78" s="7">
        <v>45</v>
      </c>
      <c r="L78" s="7">
        <v>30</v>
      </c>
      <c r="M78" s="7">
        <v>37</v>
      </c>
      <c r="N78" s="7">
        <v>32</v>
      </c>
      <c r="O78" s="7">
        <v>49</v>
      </c>
      <c r="P78" s="7">
        <v>44</v>
      </c>
      <c r="Q78" s="7">
        <v>54</v>
      </c>
      <c r="R78" s="7">
        <v>71</v>
      </c>
      <c r="S78" s="7">
        <v>106</v>
      </c>
      <c r="T78" s="7">
        <v>126</v>
      </c>
      <c r="U78" s="7">
        <v>73</v>
      </c>
      <c r="V78" s="7">
        <v>83</v>
      </c>
      <c r="W78" s="7">
        <v>77</v>
      </c>
      <c r="X78" s="7">
        <v>80</v>
      </c>
      <c r="Y78" s="7">
        <v>68</v>
      </c>
      <c r="Z78" s="7">
        <v>0</v>
      </c>
      <c r="AA78" s="7">
        <v>0</v>
      </c>
      <c r="AB78" s="7">
        <v>0</v>
      </c>
      <c r="AC78" s="67">
        <f t="shared" si="5"/>
        <v>68</v>
      </c>
      <c r="AD78" s="7">
        <v>0</v>
      </c>
      <c r="AE78" s="7">
        <v>490</v>
      </c>
      <c r="AF78" s="7">
        <v>15</v>
      </c>
      <c r="AG78" s="7">
        <v>17</v>
      </c>
      <c r="AH78" s="7">
        <v>22</v>
      </c>
      <c r="AI78" s="7">
        <v>21</v>
      </c>
      <c r="AJ78" s="7">
        <v>15</v>
      </c>
      <c r="AK78" s="7">
        <v>17</v>
      </c>
      <c r="AL78" s="7">
        <v>14</v>
      </c>
      <c r="AM78" s="7">
        <v>19</v>
      </c>
      <c r="AN78" s="7">
        <v>25</v>
      </c>
      <c r="AO78" s="7">
        <v>31</v>
      </c>
      <c r="AP78" s="7">
        <v>27</v>
      </c>
      <c r="AQ78" s="7">
        <v>58</v>
      </c>
      <c r="AR78" s="7">
        <v>65</v>
      </c>
      <c r="AS78" s="7">
        <v>38</v>
      </c>
      <c r="AT78" s="7">
        <v>37</v>
      </c>
      <c r="AU78" s="7">
        <v>32</v>
      </c>
      <c r="AV78" s="7">
        <v>20</v>
      </c>
      <c r="AW78" s="7">
        <v>17</v>
      </c>
      <c r="AX78" s="7">
        <v>0</v>
      </c>
      <c r="AY78" s="7">
        <v>0</v>
      </c>
      <c r="AZ78" s="7">
        <v>0</v>
      </c>
      <c r="BA78" s="67">
        <f t="shared" si="6"/>
        <v>17</v>
      </c>
      <c r="BB78" s="7">
        <v>0</v>
      </c>
      <c r="BC78" s="7">
        <v>577</v>
      </c>
      <c r="BD78" s="7">
        <v>8</v>
      </c>
      <c r="BE78" s="7">
        <v>14</v>
      </c>
      <c r="BF78" s="7">
        <v>16</v>
      </c>
      <c r="BG78" s="7">
        <v>24</v>
      </c>
      <c r="BH78" s="7">
        <v>15</v>
      </c>
      <c r="BI78" s="7">
        <v>20</v>
      </c>
      <c r="BJ78" s="7">
        <v>18</v>
      </c>
      <c r="BK78" s="7">
        <v>30</v>
      </c>
      <c r="BL78" s="7">
        <v>19</v>
      </c>
      <c r="BM78" s="7">
        <v>23</v>
      </c>
      <c r="BN78" s="7">
        <v>44</v>
      </c>
      <c r="BO78" s="7">
        <v>48</v>
      </c>
      <c r="BP78" s="7">
        <v>61</v>
      </c>
      <c r="BQ78" s="7">
        <v>35</v>
      </c>
      <c r="BR78" s="7">
        <v>46</v>
      </c>
      <c r="BS78" s="7">
        <v>45</v>
      </c>
      <c r="BT78" s="7">
        <v>60</v>
      </c>
      <c r="BU78" s="7">
        <v>51</v>
      </c>
      <c r="BV78" s="7">
        <v>0</v>
      </c>
      <c r="BW78" s="7">
        <v>0</v>
      </c>
      <c r="BX78" s="7">
        <v>0</v>
      </c>
      <c r="BY78" s="67">
        <f t="shared" si="7"/>
        <v>51</v>
      </c>
      <c r="BZ78" s="7">
        <v>0</v>
      </c>
    </row>
    <row r="79" spans="1:78" x14ac:dyDescent="0.4">
      <c r="A79" s="7">
        <v>78</v>
      </c>
      <c r="B79" s="7">
        <v>72</v>
      </c>
      <c r="C79" s="7" t="s">
        <v>199</v>
      </c>
      <c r="D79" s="7">
        <v>213</v>
      </c>
      <c r="E79" s="7">
        <v>198</v>
      </c>
      <c r="F79" s="11">
        <f t="shared" si="4"/>
        <v>0.92957746478873238</v>
      </c>
      <c r="G79" s="12">
        <v>476</v>
      </c>
      <c r="H79" s="7">
        <v>6</v>
      </c>
      <c r="I79" s="7">
        <v>24</v>
      </c>
      <c r="J79" s="7">
        <v>19</v>
      </c>
      <c r="K79" s="7">
        <v>19</v>
      </c>
      <c r="L79" s="7">
        <v>14</v>
      </c>
      <c r="M79" s="7">
        <v>24</v>
      </c>
      <c r="N79" s="7">
        <v>22</v>
      </c>
      <c r="O79" s="7">
        <v>12</v>
      </c>
      <c r="P79" s="7">
        <v>20</v>
      </c>
      <c r="Q79" s="7">
        <v>22</v>
      </c>
      <c r="R79" s="7">
        <v>36</v>
      </c>
      <c r="S79" s="7">
        <v>61</v>
      </c>
      <c r="T79" s="7">
        <v>51</v>
      </c>
      <c r="U79" s="7">
        <v>33</v>
      </c>
      <c r="V79" s="7">
        <v>30</v>
      </c>
      <c r="W79" s="7">
        <v>30</v>
      </c>
      <c r="X79" s="7">
        <v>36</v>
      </c>
      <c r="Y79" s="7">
        <v>17</v>
      </c>
      <c r="Z79" s="7">
        <v>0</v>
      </c>
      <c r="AA79" s="7">
        <v>0</v>
      </c>
      <c r="AB79" s="7">
        <v>0</v>
      </c>
      <c r="AC79" s="67">
        <f>SUM(Y79:AB79)</f>
        <v>17</v>
      </c>
      <c r="AD79" s="7">
        <v>0</v>
      </c>
      <c r="AE79" s="7">
        <v>211</v>
      </c>
      <c r="AF79" s="7">
        <v>3</v>
      </c>
      <c r="AG79" s="7">
        <v>10</v>
      </c>
      <c r="AH79" s="7">
        <v>9</v>
      </c>
      <c r="AI79" s="7">
        <v>6</v>
      </c>
      <c r="AJ79" s="7">
        <v>5</v>
      </c>
      <c r="AK79" s="7">
        <v>9</v>
      </c>
      <c r="AL79" s="7">
        <v>12</v>
      </c>
      <c r="AM79" s="7">
        <v>5</v>
      </c>
      <c r="AN79" s="7">
        <v>9</v>
      </c>
      <c r="AO79" s="7">
        <v>10</v>
      </c>
      <c r="AP79" s="7">
        <v>13</v>
      </c>
      <c r="AQ79" s="7">
        <v>29</v>
      </c>
      <c r="AR79" s="7">
        <v>30</v>
      </c>
      <c r="AS79" s="7">
        <v>18</v>
      </c>
      <c r="AT79" s="7">
        <v>15</v>
      </c>
      <c r="AU79" s="7">
        <v>8</v>
      </c>
      <c r="AV79" s="7">
        <v>12</v>
      </c>
      <c r="AW79" s="7">
        <v>8</v>
      </c>
      <c r="AX79" s="7">
        <v>0</v>
      </c>
      <c r="AY79" s="7">
        <v>0</v>
      </c>
      <c r="AZ79" s="7">
        <v>0</v>
      </c>
      <c r="BA79" s="67">
        <f t="shared" si="6"/>
        <v>8</v>
      </c>
      <c r="BB79" s="7">
        <v>0</v>
      </c>
      <c r="BC79" s="7">
        <v>265</v>
      </c>
      <c r="BD79" s="7">
        <v>3</v>
      </c>
      <c r="BE79" s="7">
        <v>14</v>
      </c>
      <c r="BF79" s="7">
        <v>10</v>
      </c>
      <c r="BG79" s="7">
        <v>13</v>
      </c>
      <c r="BH79" s="7">
        <v>9</v>
      </c>
      <c r="BI79" s="7">
        <v>15</v>
      </c>
      <c r="BJ79" s="7">
        <v>10</v>
      </c>
      <c r="BK79" s="7">
        <v>7</v>
      </c>
      <c r="BL79" s="7">
        <v>11</v>
      </c>
      <c r="BM79" s="7">
        <v>12</v>
      </c>
      <c r="BN79" s="7">
        <v>23</v>
      </c>
      <c r="BO79" s="7">
        <v>32</v>
      </c>
      <c r="BP79" s="7">
        <v>21</v>
      </c>
      <c r="BQ79" s="7">
        <v>15</v>
      </c>
      <c r="BR79" s="7">
        <v>15</v>
      </c>
      <c r="BS79" s="7">
        <v>22</v>
      </c>
      <c r="BT79" s="7">
        <v>24</v>
      </c>
      <c r="BU79" s="7">
        <v>9</v>
      </c>
      <c r="BV79" s="7">
        <v>0</v>
      </c>
      <c r="BW79" s="7">
        <v>0</v>
      </c>
      <c r="BX79" s="7">
        <v>0</v>
      </c>
      <c r="BY79" s="67">
        <f t="shared" si="7"/>
        <v>9</v>
      </c>
      <c r="BZ79" s="7">
        <v>0</v>
      </c>
    </row>
  </sheetData>
  <sheetProtection password="97D1" sheet="1"/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9"/>
  <sheetViews>
    <sheetView workbookViewId="0"/>
  </sheetViews>
  <sheetFormatPr defaultRowHeight="18.75" x14ac:dyDescent="0.4"/>
  <cols>
    <col min="1" max="2" width="9.5" style="1" bestFit="1" customWidth="1"/>
    <col min="3" max="3" width="14.125" style="1" bestFit="1" customWidth="1"/>
    <col min="4" max="6" width="8.125" style="1" customWidth="1"/>
    <col min="7" max="28" width="9" style="1"/>
    <col min="29" max="29" width="9" style="64"/>
    <col min="30" max="52" width="9" style="1"/>
    <col min="53" max="53" width="9" style="64"/>
    <col min="54" max="76" width="9" style="1"/>
    <col min="77" max="77" width="9" style="64"/>
    <col min="78" max="16384" width="9" style="1"/>
  </cols>
  <sheetData>
    <row r="1" spans="1:78" x14ac:dyDescent="0.4">
      <c r="A1" s="3" t="s">
        <v>73</v>
      </c>
      <c r="B1" s="3" t="s">
        <v>74</v>
      </c>
      <c r="C1" s="2" t="s">
        <v>0</v>
      </c>
      <c r="D1" s="3" t="s">
        <v>75</v>
      </c>
      <c r="E1" s="3" t="s">
        <v>1</v>
      </c>
      <c r="F1" s="3" t="s">
        <v>2</v>
      </c>
      <c r="G1" s="2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66" t="s">
        <v>203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66" t="s">
        <v>201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  <c r="BX1" s="1" t="s">
        <v>71</v>
      </c>
      <c r="BY1" s="66" t="s">
        <v>202</v>
      </c>
      <c r="BZ1" s="1" t="s">
        <v>72</v>
      </c>
    </row>
    <row r="2" spans="1:78" x14ac:dyDescent="0.4">
      <c r="A2" s="1">
        <v>1</v>
      </c>
      <c r="B2" s="4">
        <v>62</v>
      </c>
      <c r="C2" s="15" t="s">
        <v>122</v>
      </c>
      <c r="D2" s="4">
        <v>789</v>
      </c>
      <c r="E2" s="4">
        <v>698</v>
      </c>
      <c r="F2" s="5">
        <f>E2/D2</f>
        <v>0.88466413181242076</v>
      </c>
      <c r="G2" s="4">
        <v>1722</v>
      </c>
      <c r="H2" s="4">
        <v>49</v>
      </c>
      <c r="I2" s="4">
        <v>52</v>
      </c>
      <c r="J2" s="4">
        <v>51</v>
      </c>
      <c r="K2" s="4">
        <v>63</v>
      </c>
      <c r="L2" s="4">
        <v>53</v>
      </c>
      <c r="M2" s="4">
        <v>41</v>
      </c>
      <c r="N2" s="4">
        <v>61</v>
      </c>
      <c r="O2" s="4">
        <v>98</v>
      </c>
      <c r="P2" s="4">
        <v>71</v>
      </c>
      <c r="Q2" s="4">
        <v>79</v>
      </c>
      <c r="R2" s="4">
        <v>100</v>
      </c>
      <c r="S2" s="4">
        <v>128</v>
      </c>
      <c r="T2" s="4">
        <v>161</v>
      </c>
      <c r="U2" s="4">
        <v>175</v>
      </c>
      <c r="V2" s="4">
        <v>140</v>
      </c>
      <c r="W2" s="4">
        <v>130</v>
      </c>
      <c r="X2" s="4">
        <v>133</v>
      </c>
      <c r="Y2" s="4">
        <v>82</v>
      </c>
      <c r="Z2" s="4">
        <v>37</v>
      </c>
      <c r="AA2" s="4">
        <v>8</v>
      </c>
      <c r="AB2" s="4">
        <v>0</v>
      </c>
      <c r="AC2" s="67">
        <f>SUM(Y2:AB2)</f>
        <v>127</v>
      </c>
      <c r="AD2" s="4">
        <v>10</v>
      </c>
      <c r="AE2" s="4">
        <v>774</v>
      </c>
      <c r="AF2" s="4">
        <v>23</v>
      </c>
      <c r="AG2" s="4">
        <v>22</v>
      </c>
      <c r="AH2" s="4">
        <v>23</v>
      </c>
      <c r="AI2" s="4">
        <v>26</v>
      </c>
      <c r="AJ2" s="4">
        <v>17</v>
      </c>
      <c r="AK2" s="4">
        <v>15</v>
      </c>
      <c r="AL2" s="4">
        <v>33</v>
      </c>
      <c r="AM2" s="4">
        <v>45</v>
      </c>
      <c r="AN2" s="4">
        <v>34</v>
      </c>
      <c r="AO2" s="4">
        <v>35</v>
      </c>
      <c r="AP2" s="4">
        <v>51</v>
      </c>
      <c r="AQ2" s="4">
        <v>66</v>
      </c>
      <c r="AR2" s="4">
        <v>79</v>
      </c>
      <c r="AS2" s="4">
        <v>94</v>
      </c>
      <c r="AT2" s="4">
        <v>69</v>
      </c>
      <c r="AU2" s="4">
        <v>52</v>
      </c>
      <c r="AV2" s="4">
        <v>49</v>
      </c>
      <c r="AW2" s="4">
        <v>24</v>
      </c>
      <c r="AX2" s="4">
        <v>9</v>
      </c>
      <c r="AY2" s="4">
        <v>1</v>
      </c>
      <c r="AZ2" s="4">
        <v>0</v>
      </c>
      <c r="BA2" s="67">
        <f>SUM(AW2:AZ2)</f>
        <v>34</v>
      </c>
      <c r="BB2" s="4">
        <v>7</v>
      </c>
      <c r="BC2" s="4">
        <v>948</v>
      </c>
      <c r="BD2" s="4">
        <v>26</v>
      </c>
      <c r="BE2" s="4">
        <v>30</v>
      </c>
      <c r="BF2" s="4">
        <v>28</v>
      </c>
      <c r="BG2" s="4">
        <v>37</v>
      </c>
      <c r="BH2" s="4">
        <v>36</v>
      </c>
      <c r="BI2" s="4">
        <v>26</v>
      </c>
      <c r="BJ2" s="4">
        <v>28</v>
      </c>
      <c r="BK2" s="4">
        <v>53</v>
      </c>
      <c r="BL2" s="4">
        <v>37</v>
      </c>
      <c r="BM2" s="4">
        <v>44</v>
      </c>
      <c r="BN2" s="4">
        <v>49</v>
      </c>
      <c r="BO2" s="4">
        <v>62</v>
      </c>
      <c r="BP2" s="4">
        <v>82</v>
      </c>
      <c r="BQ2" s="4">
        <v>81</v>
      </c>
      <c r="BR2" s="4">
        <v>71</v>
      </c>
      <c r="BS2" s="4">
        <v>78</v>
      </c>
      <c r="BT2" s="4">
        <v>84</v>
      </c>
      <c r="BU2" s="4">
        <v>58</v>
      </c>
      <c r="BV2" s="4">
        <v>28</v>
      </c>
      <c r="BW2" s="4">
        <v>7</v>
      </c>
      <c r="BX2" s="4">
        <v>0</v>
      </c>
      <c r="BY2" s="67">
        <f>SUM(BU2:BX2)</f>
        <v>93</v>
      </c>
      <c r="BZ2" s="4">
        <v>3</v>
      </c>
    </row>
    <row r="3" spans="1:78" x14ac:dyDescent="0.4">
      <c r="A3" s="1">
        <v>2</v>
      </c>
      <c r="B3" s="4">
        <v>63</v>
      </c>
      <c r="C3" s="15" t="s">
        <v>123</v>
      </c>
      <c r="D3" s="4">
        <v>1358</v>
      </c>
      <c r="E3" s="4">
        <v>906</v>
      </c>
      <c r="F3" s="5">
        <f t="shared" ref="F3:F66" si="0">E3/D3</f>
        <v>0.66715758468335784</v>
      </c>
      <c r="G3" s="4">
        <v>3755</v>
      </c>
      <c r="H3" s="4">
        <v>153</v>
      </c>
      <c r="I3" s="4">
        <v>188</v>
      </c>
      <c r="J3" s="4">
        <v>193</v>
      </c>
      <c r="K3" s="4">
        <v>201</v>
      </c>
      <c r="L3" s="4">
        <v>125</v>
      </c>
      <c r="M3" s="4">
        <v>142</v>
      </c>
      <c r="N3" s="4">
        <v>167</v>
      </c>
      <c r="O3" s="4">
        <v>193</v>
      </c>
      <c r="P3" s="4">
        <v>177</v>
      </c>
      <c r="Q3" s="4">
        <v>208</v>
      </c>
      <c r="R3" s="4">
        <v>186</v>
      </c>
      <c r="S3" s="4">
        <v>224</v>
      </c>
      <c r="T3" s="4">
        <v>319</v>
      </c>
      <c r="U3" s="4">
        <v>296</v>
      </c>
      <c r="V3" s="4">
        <v>201</v>
      </c>
      <c r="W3" s="4">
        <v>195</v>
      </c>
      <c r="X3" s="4">
        <v>211</v>
      </c>
      <c r="Y3" s="4">
        <v>174</v>
      </c>
      <c r="Z3" s="4">
        <v>112</v>
      </c>
      <c r="AA3" s="4">
        <v>45</v>
      </c>
      <c r="AB3" s="4">
        <v>6</v>
      </c>
      <c r="AC3" s="67">
        <f t="shared" ref="AC3:AC66" si="1">SUM(Y3:AB3)</f>
        <v>337</v>
      </c>
      <c r="AD3" s="4">
        <v>39</v>
      </c>
      <c r="AE3" s="4">
        <v>1722</v>
      </c>
      <c r="AF3" s="4">
        <v>81</v>
      </c>
      <c r="AG3" s="4">
        <v>93</v>
      </c>
      <c r="AH3" s="4">
        <v>96</v>
      </c>
      <c r="AI3" s="4">
        <v>88</v>
      </c>
      <c r="AJ3" s="4">
        <v>61</v>
      </c>
      <c r="AK3" s="4">
        <v>62</v>
      </c>
      <c r="AL3" s="4">
        <v>84</v>
      </c>
      <c r="AM3" s="4">
        <v>92</v>
      </c>
      <c r="AN3" s="4">
        <v>91</v>
      </c>
      <c r="AO3" s="4">
        <v>95</v>
      </c>
      <c r="AP3" s="4">
        <v>94</v>
      </c>
      <c r="AQ3" s="4">
        <v>102</v>
      </c>
      <c r="AR3" s="4">
        <v>164</v>
      </c>
      <c r="AS3" s="4">
        <v>152</v>
      </c>
      <c r="AT3" s="4">
        <v>90</v>
      </c>
      <c r="AU3" s="4">
        <v>103</v>
      </c>
      <c r="AV3" s="4">
        <v>80</v>
      </c>
      <c r="AW3" s="4">
        <v>44</v>
      </c>
      <c r="AX3" s="4">
        <v>22</v>
      </c>
      <c r="AY3" s="4">
        <v>7</v>
      </c>
      <c r="AZ3" s="4">
        <v>0</v>
      </c>
      <c r="BA3" s="67">
        <f t="shared" ref="BA3:BA66" si="2">SUM(AW3:AZ3)</f>
        <v>73</v>
      </c>
      <c r="BB3" s="4">
        <v>21</v>
      </c>
      <c r="BC3" s="4">
        <v>2033</v>
      </c>
      <c r="BD3" s="4">
        <v>72</v>
      </c>
      <c r="BE3" s="4">
        <v>95</v>
      </c>
      <c r="BF3" s="4">
        <v>97</v>
      </c>
      <c r="BG3" s="4">
        <v>113</v>
      </c>
      <c r="BH3" s="4">
        <v>64</v>
      </c>
      <c r="BI3" s="4">
        <v>80</v>
      </c>
      <c r="BJ3" s="4">
        <v>83</v>
      </c>
      <c r="BK3" s="4">
        <v>101</v>
      </c>
      <c r="BL3" s="4">
        <v>86</v>
      </c>
      <c r="BM3" s="4">
        <v>113</v>
      </c>
      <c r="BN3" s="4">
        <v>92</v>
      </c>
      <c r="BO3" s="4">
        <v>122</v>
      </c>
      <c r="BP3" s="4">
        <v>155</v>
      </c>
      <c r="BQ3" s="4">
        <v>144</v>
      </c>
      <c r="BR3" s="4">
        <v>111</v>
      </c>
      <c r="BS3" s="4">
        <v>92</v>
      </c>
      <c r="BT3" s="4">
        <v>131</v>
      </c>
      <c r="BU3" s="4">
        <v>130</v>
      </c>
      <c r="BV3" s="4">
        <v>90</v>
      </c>
      <c r="BW3" s="4">
        <v>38</v>
      </c>
      <c r="BX3" s="4">
        <v>6</v>
      </c>
      <c r="BY3" s="67">
        <f t="shared" ref="BY3:BY66" si="3">SUM(BU3:BX3)</f>
        <v>264</v>
      </c>
      <c r="BZ3" s="4">
        <v>18</v>
      </c>
    </row>
    <row r="4" spans="1:78" x14ac:dyDescent="0.4">
      <c r="A4" s="1">
        <v>3</v>
      </c>
      <c r="B4" s="4">
        <v>64</v>
      </c>
      <c r="C4" s="15" t="s">
        <v>124</v>
      </c>
      <c r="D4" s="4">
        <v>708</v>
      </c>
      <c r="E4" s="4">
        <v>377</v>
      </c>
      <c r="F4" s="5">
        <f t="shared" si="0"/>
        <v>0.53248587570621464</v>
      </c>
      <c r="G4" s="4">
        <v>1613</v>
      </c>
      <c r="H4" s="4">
        <v>63</v>
      </c>
      <c r="I4" s="4">
        <v>44</v>
      </c>
      <c r="J4" s="4">
        <v>41</v>
      </c>
      <c r="K4" s="4">
        <v>65</v>
      </c>
      <c r="L4" s="4">
        <v>57</v>
      </c>
      <c r="M4" s="4">
        <v>68</v>
      </c>
      <c r="N4" s="4">
        <v>95</v>
      </c>
      <c r="O4" s="4">
        <v>104</v>
      </c>
      <c r="P4" s="4">
        <v>110</v>
      </c>
      <c r="Q4" s="4">
        <v>83</v>
      </c>
      <c r="R4" s="4">
        <v>69</v>
      </c>
      <c r="S4" s="4">
        <v>121</v>
      </c>
      <c r="T4" s="4">
        <v>177</v>
      </c>
      <c r="U4" s="4">
        <v>142</v>
      </c>
      <c r="V4" s="4">
        <v>121</v>
      </c>
      <c r="W4" s="4">
        <v>86</v>
      </c>
      <c r="X4" s="4">
        <v>67</v>
      </c>
      <c r="Y4" s="4">
        <v>59</v>
      </c>
      <c r="Z4" s="4">
        <v>23</v>
      </c>
      <c r="AA4" s="4">
        <v>2</v>
      </c>
      <c r="AB4" s="4">
        <v>0</v>
      </c>
      <c r="AC4" s="67">
        <f t="shared" si="1"/>
        <v>84</v>
      </c>
      <c r="AD4" s="4">
        <v>16</v>
      </c>
      <c r="AE4" s="4">
        <v>758</v>
      </c>
      <c r="AF4" s="4">
        <v>25</v>
      </c>
      <c r="AG4" s="4">
        <v>21</v>
      </c>
      <c r="AH4" s="4">
        <v>24</v>
      </c>
      <c r="AI4" s="4">
        <v>28</v>
      </c>
      <c r="AJ4" s="4">
        <v>22</v>
      </c>
      <c r="AK4" s="4">
        <v>29</v>
      </c>
      <c r="AL4" s="4">
        <v>42</v>
      </c>
      <c r="AM4" s="4">
        <v>50</v>
      </c>
      <c r="AN4" s="4">
        <v>55</v>
      </c>
      <c r="AO4" s="4">
        <v>42</v>
      </c>
      <c r="AP4" s="4">
        <v>29</v>
      </c>
      <c r="AQ4" s="4">
        <v>63</v>
      </c>
      <c r="AR4" s="4">
        <v>94</v>
      </c>
      <c r="AS4" s="4">
        <v>67</v>
      </c>
      <c r="AT4" s="4">
        <v>61</v>
      </c>
      <c r="AU4" s="4">
        <v>46</v>
      </c>
      <c r="AV4" s="4">
        <v>25</v>
      </c>
      <c r="AW4" s="4">
        <v>21</v>
      </c>
      <c r="AX4" s="4">
        <v>3</v>
      </c>
      <c r="AY4" s="4">
        <v>0</v>
      </c>
      <c r="AZ4" s="4">
        <v>0</v>
      </c>
      <c r="BA4" s="67">
        <f t="shared" si="2"/>
        <v>24</v>
      </c>
      <c r="BB4" s="4">
        <v>11</v>
      </c>
      <c r="BC4" s="4">
        <v>855</v>
      </c>
      <c r="BD4" s="4">
        <v>38</v>
      </c>
      <c r="BE4" s="4">
        <v>23</v>
      </c>
      <c r="BF4" s="4">
        <v>17</v>
      </c>
      <c r="BG4" s="4">
        <v>37</v>
      </c>
      <c r="BH4" s="4">
        <v>35</v>
      </c>
      <c r="BI4" s="4">
        <v>39</v>
      </c>
      <c r="BJ4" s="4">
        <v>53</v>
      </c>
      <c r="BK4" s="4">
        <v>54</v>
      </c>
      <c r="BL4" s="4">
        <v>55</v>
      </c>
      <c r="BM4" s="4">
        <v>41</v>
      </c>
      <c r="BN4" s="4">
        <v>40</v>
      </c>
      <c r="BO4" s="4">
        <v>58</v>
      </c>
      <c r="BP4" s="4">
        <v>83</v>
      </c>
      <c r="BQ4" s="4">
        <v>75</v>
      </c>
      <c r="BR4" s="4">
        <v>60</v>
      </c>
      <c r="BS4" s="4">
        <v>40</v>
      </c>
      <c r="BT4" s="4">
        <v>42</v>
      </c>
      <c r="BU4" s="4">
        <v>38</v>
      </c>
      <c r="BV4" s="4">
        <v>20</v>
      </c>
      <c r="BW4" s="4">
        <v>2</v>
      </c>
      <c r="BX4" s="4">
        <v>0</v>
      </c>
      <c r="BY4" s="67">
        <f t="shared" si="3"/>
        <v>60</v>
      </c>
      <c r="BZ4" s="4">
        <v>5</v>
      </c>
    </row>
    <row r="5" spans="1:78" x14ac:dyDescent="0.4">
      <c r="A5" s="1">
        <v>4</v>
      </c>
      <c r="B5" s="4">
        <v>65</v>
      </c>
      <c r="C5" s="15" t="s">
        <v>125</v>
      </c>
      <c r="D5" s="4">
        <v>211</v>
      </c>
      <c r="E5" s="4">
        <v>132</v>
      </c>
      <c r="F5" s="5">
        <f t="shared" si="0"/>
        <v>0.62559241706161139</v>
      </c>
      <c r="G5" s="4">
        <v>525</v>
      </c>
      <c r="H5" s="4">
        <v>18</v>
      </c>
      <c r="I5" s="4">
        <v>32</v>
      </c>
      <c r="J5" s="4">
        <v>24</v>
      </c>
      <c r="K5" s="4">
        <v>25</v>
      </c>
      <c r="L5" s="4">
        <v>17</v>
      </c>
      <c r="M5" s="4">
        <v>15</v>
      </c>
      <c r="N5" s="4">
        <v>24</v>
      </c>
      <c r="O5" s="4">
        <v>29</v>
      </c>
      <c r="P5" s="4">
        <v>35</v>
      </c>
      <c r="Q5" s="4">
        <v>17</v>
      </c>
      <c r="R5" s="4">
        <v>21</v>
      </c>
      <c r="S5" s="4">
        <v>35</v>
      </c>
      <c r="T5" s="4">
        <v>49</v>
      </c>
      <c r="U5" s="4">
        <v>57</v>
      </c>
      <c r="V5" s="4">
        <v>43</v>
      </c>
      <c r="W5" s="4">
        <v>35</v>
      </c>
      <c r="X5" s="4">
        <v>24</v>
      </c>
      <c r="Y5" s="4">
        <v>19</v>
      </c>
      <c r="Z5" s="4">
        <v>3</v>
      </c>
      <c r="AA5" s="4">
        <v>2</v>
      </c>
      <c r="AB5" s="4">
        <v>1</v>
      </c>
      <c r="AC5" s="67">
        <f t="shared" si="1"/>
        <v>25</v>
      </c>
      <c r="AD5" s="4">
        <v>0</v>
      </c>
      <c r="AE5" s="4">
        <v>257</v>
      </c>
      <c r="AF5" s="4">
        <v>10</v>
      </c>
      <c r="AG5" s="4">
        <v>16</v>
      </c>
      <c r="AH5" s="4">
        <v>13</v>
      </c>
      <c r="AI5" s="4">
        <v>14</v>
      </c>
      <c r="AJ5" s="4">
        <v>10</v>
      </c>
      <c r="AK5" s="4">
        <v>5</v>
      </c>
      <c r="AL5" s="4">
        <v>10</v>
      </c>
      <c r="AM5" s="4">
        <v>12</v>
      </c>
      <c r="AN5" s="4">
        <v>18</v>
      </c>
      <c r="AO5" s="4">
        <v>12</v>
      </c>
      <c r="AP5" s="4">
        <v>12</v>
      </c>
      <c r="AQ5" s="4">
        <v>15</v>
      </c>
      <c r="AR5" s="4">
        <v>22</v>
      </c>
      <c r="AS5" s="4">
        <v>28</v>
      </c>
      <c r="AT5" s="4">
        <v>23</v>
      </c>
      <c r="AU5" s="4">
        <v>17</v>
      </c>
      <c r="AV5" s="4">
        <v>11</v>
      </c>
      <c r="AW5" s="4">
        <v>7</v>
      </c>
      <c r="AX5" s="4">
        <v>1</v>
      </c>
      <c r="AY5" s="4">
        <v>1</v>
      </c>
      <c r="AZ5" s="4">
        <v>0</v>
      </c>
      <c r="BA5" s="67">
        <f t="shared" si="2"/>
        <v>9</v>
      </c>
      <c r="BB5" s="4">
        <v>0</v>
      </c>
      <c r="BC5" s="4">
        <v>268</v>
      </c>
      <c r="BD5" s="4">
        <v>8</v>
      </c>
      <c r="BE5" s="4">
        <v>16</v>
      </c>
      <c r="BF5" s="4">
        <v>11</v>
      </c>
      <c r="BG5" s="4">
        <v>11</v>
      </c>
      <c r="BH5" s="4">
        <v>7</v>
      </c>
      <c r="BI5" s="4">
        <v>10</v>
      </c>
      <c r="BJ5" s="4">
        <v>14</v>
      </c>
      <c r="BK5" s="4">
        <v>17</v>
      </c>
      <c r="BL5" s="4">
        <v>17</v>
      </c>
      <c r="BM5" s="4">
        <v>5</v>
      </c>
      <c r="BN5" s="4">
        <v>9</v>
      </c>
      <c r="BO5" s="4">
        <v>20</v>
      </c>
      <c r="BP5" s="4">
        <v>27</v>
      </c>
      <c r="BQ5" s="4">
        <v>29</v>
      </c>
      <c r="BR5" s="4">
        <v>20</v>
      </c>
      <c r="BS5" s="4">
        <v>18</v>
      </c>
      <c r="BT5" s="4">
        <v>13</v>
      </c>
      <c r="BU5" s="4">
        <v>12</v>
      </c>
      <c r="BV5" s="4">
        <v>2</v>
      </c>
      <c r="BW5" s="4">
        <v>1</v>
      </c>
      <c r="BX5" s="4">
        <v>1</v>
      </c>
      <c r="BY5" s="67">
        <f t="shared" si="3"/>
        <v>16</v>
      </c>
      <c r="BZ5" s="4">
        <v>0</v>
      </c>
    </row>
    <row r="6" spans="1:78" x14ac:dyDescent="0.4">
      <c r="A6" s="1">
        <v>5</v>
      </c>
      <c r="B6" s="4">
        <v>66</v>
      </c>
      <c r="C6" s="15" t="s">
        <v>126</v>
      </c>
      <c r="D6" s="4">
        <v>1161</v>
      </c>
      <c r="E6" s="4">
        <v>694</v>
      </c>
      <c r="F6" s="5">
        <f t="shared" si="0"/>
        <v>0.59776055124892336</v>
      </c>
      <c r="G6" s="4">
        <v>2963</v>
      </c>
      <c r="H6" s="4">
        <v>87</v>
      </c>
      <c r="I6" s="4">
        <v>104</v>
      </c>
      <c r="J6" s="4">
        <v>111</v>
      </c>
      <c r="K6" s="4">
        <v>153</v>
      </c>
      <c r="L6" s="4">
        <v>135</v>
      </c>
      <c r="M6" s="4">
        <v>164</v>
      </c>
      <c r="N6" s="4">
        <v>122</v>
      </c>
      <c r="O6" s="4">
        <v>126</v>
      </c>
      <c r="P6" s="4">
        <v>157</v>
      </c>
      <c r="Q6" s="4">
        <v>179</v>
      </c>
      <c r="R6" s="4">
        <v>260</v>
      </c>
      <c r="S6" s="4">
        <v>318</v>
      </c>
      <c r="T6" s="4">
        <v>374</v>
      </c>
      <c r="U6" s="4">
        <v>240</v>
      </c>
      <c r="V6" s="4">
        <v>153</v>
      </c>
      <c r="W6" s="4">
        <v>126</v>
      </c>
      <c r="X6" s="4">
        <v>71</v>
      </c>
      <c r="Y6" s="4">
        <v>48</v>
      </c>
      <c r="Z6" s="4">
        <v>24</v>
      </c>
      <c r="AA6" s="4">
        <v>1</v>
      </c>
      <c r="AB6" s="4">
        <v>1</v>
      </c>
      <c r="AC6" s="67">
        <f t="shared" si="1"/>
        <v>74</v>
      </c>
      <c r="AD6" s="4">
        <v>9</v>
      </c>
      <c r="AE6" s="4">
        <v>1405</v>
      </c>
      <c r="AF6" s="4">
        <v>39</v>
      </c>
      <c r="AG6" s="4">
        <v>57</v>
      </c>
      <c r="AH6" s="4">
        <v>53</v>
      </c>
      <c r="AI6" s="4">
        <v>77</v>
      </c>
      <c r="AJ6" s="4">
        <v>61</v>
      </c>
      <c r="AK6" s="4">
        <v>83</v>
      </c>
      <c r="AL6" s="4">
        <v>67</v>
      </c>
      <c r="AM6" s="4">
        <v>60</v>
      </c>
      <c r="AN6" s="4">
        <v>65</v>
      </c>
      <c r="AO6" s="4">
        <v>84</v>
      </c>
      <c r="AP6" s="4">
        <v>105</v>
      </c>
      <c r="AQ6" s="4">
        <v>152</v>
      </c>
      <c r="AR6" s="4">
        <v>201</v>
      </c>
      <c r="AS6" s="4">
        <v>119</v>
      </c>
      <c r="AT6" s="4">
        <v>79</v>
      </c>
      <c r="AU6" s="4">
        <v>46</v>
      </c>
      <c r="AV6" s="4">
        <v>31</v>
      </c>
      <c r="AW6" s="4">
        <v>11</v>
      </c>
      <c r="AX6" s="4">
        <v>7</v>
      </c>
      <c r="AY6" s="4">
        <v>0</v>
      </c>
      <c r="AZ6" s="4">
        <v>0</v>
      </c>
      <c r="BA6" s="67">
        <f t="shared" si="2"/>
        <v>18</v>
      </c>
      <c r="BB6" s="4">
        <v>8</v>
      </c>
      <c r="BC6" s="4">
        <v>1558</v>
      </c>
      <c r="BD6" s="4">
        <v>48</v>
      </c>
      <c r="BE6" s="4">
        <v>47</v>
      </c>
      <c r="BF6" s="4">
        <v>58</v>
      </c>
      <c r="BG6" s="4">
        <v>76</v>
      </c>
      <c r="BH6" s="4">
        <v>74</v>
      </c>
      <c r="BI6" s="4">
        <v>81</v>
      </c>
      <c r="BJ6" s="4">
        <v>55</v>
      </c>
      <c r="BK6" s="4">
        <v>66</v>
      </c>
      <c r="BL6" s="4">
        <v>92</v>
      </c>
      <c r="BM6" s="4">
        <v>95</v>
      </c>
      <c r="BN6" s="4">
        <v>155</v>
      </c>
      <c r="BO6" s="4">
        <v>166</v>
      </c>
      <c r="BP6" s="4">
        <v>173</v>
      </c>
      <c r="BQ6" s="4">
        <v>121</v>
      </c>
      <c r="BR6" s="4">
        <v>74</v>
      </c>
      <c r="BS6" s="4">
        <v>80</v>
      </c>
      <c r="BT6" s="4">
        <v>40</v>
      </c>
      <c r="BU6" s="4">
        <v>37</v>
      </c>
      <c r="BV6" s="4">
        <v>17</v>
      </c>
      <c r="BW6" s="4">
        <v>1</v>
      </c>
      <c r="BX6" s="4">
        <v>1</v>
      </c>
      <c r="BY6" s="67">
        <f t="shared" si="3"/>
        <v>56</v>
      </c>
      <c r="BZ6" s="4">
        <v>1</v>
      </c>
    </row>
    <row r="7" spans="1:78" x14ac:dyDescent="0.4">
      <c r="A7" s="1">
        <v>6</v>
      </c>
      <c r="B7" s="4">
        <v>78</v>
      </c>
      <c r="C7" s="15" t="s">
        <v>127</v>
      </c>
      <c r="D7" s="4">
        <v>688</v>
      </c>
      <c r="E7" s="4">
        <v>531</v>
      </c>
      <c r="F7" s="5">
        <f t="shared" si="0"/>
        <v>0.77180232558139539</v>
      </c>
      <c r="G7" s="4">
        <v>1676</v>
      </c>
      <c r="H7" s="4">
        <v>53</v>
      </c>
      <c r="I7" s="4">
        <v>67</v>
      </c>
      <c r="J7" s="4">
        <v>63</v>
      </c>
      <c r="K7" s="4">
        <v>62</v>
      </c>
      <c r="L7" s="4">
        <v>47</v>
      </c>
      <c r="M7" s="4">
        <v>58</v>
      </c>
      <c r="N7" s="4">
        <v>59</v>
      </c>
      <c r="O7" s="4">
        <v>80</v>
      </c>
      <c r="P7" s="4">
        <v>76</v>
      </c>
      <c r="Q7" s="4">
        <v>68</v>
      </c>
      <c r="R7" s="4">
        <v>109</v>
      </c>
      <c r="S7" s="4">
        <v>117</v>
      </c>
      <c r="T7" s="4">
        <v>155</v>
      </c>
      <c r="U7" s="4">
        <v>154</v>
      </c>
      <c r="V7" s="4">
        <v>111</v>
      </c>
      <c r="W7" s="4">
        <v>123</v>
      </c>
      <c r="X7" s="4">
        <v>131</v>
      </c>
      <c r="Y7" s="4">
        <v>74</v>
      </c>
      <c r="Z7" s="4">
        <v>46</v>
      </c>
      <c r="AA7" s="4">
        <v>14</v>
      </c>
      <c r="AB7" s="4">
        <v>4</v>
      </c>
      <c r="AC7" s="67">
        <f t="shared" si="1"/>
        <v>138</v>
      </c>
      <c r="AD7" s="4">
        <v>5</v>
      </c>
      <c r="AE7" s="4">
        <v>729</v>
      </c>
      <c r="AF7" s="4">
        <v>22</v>
      </c>
      <c r="AG7" s="4">
        <v>32</v>
      </c>
      <c r="AH7" s="4">
        <v>31</v>
      </c>
      <c r="AI7" s="4">
        <v>23</v>
      </c>
      <c r="AJ7" s="4">
        <v>16</v>
      </c>
      <c r="AK7" s="4">
        <v>30</v>
      </c>
      <c r="AL7" s="4">
        <v>26</v>
      </c>
      <c r="AM7" s="4">
        <v>37</v>
      </c>
      <c r="AN7" s="4">
        <v>35</v>
      </c>
      <c r="AO7" s="4">
        <v>33</v>
      </c>
      <c r="AP7" s="4">
        <v>53</v>
      </c>
      <c r="AQ7" s="4">
        <v>55</v>
      </c>
      <c r="AR7" s="4">
        <v>75</v>
      </c>
      <c r="AS7" s="4">
        <v>77</v>
      </c>
      <c r="AT7" s="4">
        <v>52</v>
      </c>
      <c r="AU7" s="4">
        <v>48</v>
      </c>
      <c r="AV7" s="4">
        <v>53</v>
      </c>
      <c r="AW7" s="4">
        <v>17</v>
      </c>
      <c r="AX7" s="4">
        <v>8</v>
      </c>
      <c r="AY7" s="4">
        <v>3</v>
      </c>
      <c r="AZ7" s="4">
        <v>0</v>
      </c>
      <c r="BA7" s="67">
        <f t="shared" si="2"/>
        <v>28</v>
      </c>
      <c r="BB7" s="4">
        <v>3</v>
      </c>
      <c r="BC7" s="4">
        <v>947</v>
      </c>
      <c r="BD7" s="4">
        <v>31</v>
      </c>
      <c r="BE7" s="4">
        <v>35</v>
      </c>
      <c r="BF7" s="4">
        <v>32</v>
      </c>
      <c r="BG7" s="4">
        <v>39</v>
      </c>
      <c r="BH7" s="4">
        <v>31</v>
      </c>
      <c r="BI7" s="4">
        <v>28</v>
      </c>
      <c r="BJ7" s="4">
        <v>33</v>
      </c>
      <c r="BK7" s="4">
        <v>43</v>
      </c>
      <c r="BL7" s="4">
        <v>41</v>
      </c>
      <c r="BM7" s="4">
        <v>35</v>
      </c>
      <c r="BN7" s="4">
        <v>56</v>
      </c>
      <c r="BO7" s="4">
        <v>62</v>
      </c>
      <c r="BP7" s="4">
        <v>80</v>
      </c>
      <c r="BQ7" s="4">
        <v>77</v>
      </c>
      <c r="BR7" s="4">
        <v>59</v>
      </c>
      <c r="BS7" s="4">
        <v>75</v>
      </c>
      <c r="BT7" s="4">
        <v>78</v>
      </c>
      <c r="BU7" s="4">
        <v>57</v>
      </c>
      <c r="BV7" s="4">
        <v>38</v>
      </c>
      <c r="BW7" s="4">
        <v>11</v>
      </c>
      <c r="BX7" s="4">
        <v>4</v>
      </c>
      <c r="BY7" s="67">
        <f t="shared" si="3"/>
        <v>110</v>
      </c>
      <c r="BZ7" s="4">
        <v>2</v>
      </c>
    </row>
    <row r="8" spans="1:78" x14ac:dyDescent="0.4">
      <c r="A8" s="1">
        <v>7</v>
      </c>
      <c r="B8" s="4">
        <v>79</v>
      </c>
      <c r="C8" s="15" t="s">
        <v>128</v>
      </c>
      <c r="D8" s="4">
        <v>404</v>
      </c>
      <c r="E8" s="4">
        <v>366</v>
      </c>
      <c r="F8" s="5">
        <f t="shared" si="0"/>
        <v>0.90594059405940597</v>
      </c>
      <c r="G8" s="4">
        <v>883</v>
      </c>
      <c r="H8" s="4">
        <v>22</v>
      </c>
      <c r="I8" s="4">
        <v>25</v>
      </c>
      <c r="J8" s="4">
        <v>28</v>
      </c>
      <c r="K8" s="4">
        <v>23</v>
      </c>
      <c r="L8" s="4">
        <v>10</v>
      </c>
      <c r="M8" s="4">
        <v>19</v>
      </c>
      <c r="N8" s="4">
        <v>29</v>
      </c>
      <c r="O8" s="4">
        <v>42</v>
      </c>
      <c r="P8" s="4">
        <v>41</v>
      </c>
      <c r="Q8" s="4">
        <v>28</v>
      </c>
      <c r="R8" s="4">
        <v>40</v>
      </c>
      <c r="S8" s="4">
        <v>57</v>
      </c>
      <c r="T8" s="4">
        <v>106</v>
      </c>
      <c r="U8" s="4">
        <v>128</v>
      </c>
      <c r="V8" s="4">
        <v>75</v>
      </c>
      <c r="W8" s="4">
        <v>71</v>
      </c>
      <c r="X8" s="4">
        <v>68</v>
      </c>
      <c r="Y8" s="4">
        <v>49</v>
      </c>
      <c r="Z8" s="4">
        <v>14</v>
      </c>
      <c r="AA8" s="4">
        <v>2</v>
      </c>
      <c r="AB8" s="4">
        <v>0</v>
      </c>
      <c r="AC8" s="67">
        <f t="shared" si="1"/>
        <v>65</v>
      </c>
      <c r="AD8" s="4">
        <v>6</v>
      </c>
      <c r="AE8" s="4">
        <v>412</v>
      </c>
      <c r="AF8" s="4">
        <v>8</v>
      </c>
      <c r="AG8" s="4">
        <v>12</v>
      </c>
      <c r="AH8" s="4">
        <v>14</v>
      </c>
      <c r="AI8" s="4">
        <v>12</v>
      </c>
      <c r="AJ8" s="4">
        <v>5</v>
      </c>
      <c r="AK8" s="4">
        <v>10</v>
      </c>
      <c r="AL8" s="4">
        <v>12</v>
      </c>
      <c r="AM8" s="4">
        <v>21</v>
      </c>
      <c r="AN8" s="4">
        <v>18</v>
      </c>
      <c r="AO8" s="4">
        <v>13</v>
      </c>
      <c r="AP8" s="4">
        <v>26</v>
      </c>
      <c r="AQ8" s="4">
        <v>25</v>
      </c>
      <c r="AR8" s="4">
        <v>58</v>
      </c>
      <c r="AS8" s="4">
        <v>64</v>
      </c>
      <c r="AT8" s="4">
        <v>39</v>
      </c>
      <c r="AU8" s="4">
        <v>26</v>
      </c>
      <c r="AV8" s="4">
        <v>29</v>
      </c>
      <c r="AW8" s="4">
        <v>15</v>
      </c>
      <c r="AX8" s="4">
        <v>2</v>
      </c>
      <c r="AY8" s="4">
        <v>0</v>
      </c>
      <c r="AZ8" s="4">
        <v>0</v>
      </c>
      <c r="BA8" s="67">
        <f t="shared" si="2"/>
        <v>17</v>
      </c>
      <c r="BB8" s="4">
        <v>3</v>
      </c>
      <c r="BC8" s="4">
        <v>471</v>
      </c>
      <c r="BD8" s="4">
        <v>14</v>
      </c>
      <c r="BE8" s="4">
        <v>13</v>
      </c>
      <c r="BF8" s="4">
        <v>14</v>
      </c>
      <c r="BG8" s="4">
        <v>11</v>
      </c>
      <c r="BH8" s="4">
        <v>5</v>
      </c>
      <c r="BI8" s="4">
        <v>9</v>
      </c>
      <c r="BJ8" s="4">
        <v>17</v>
      </c>
      <c r="BK8" s="4">
        <v>21</v>
      </c>
      <c r="BL8" s="4">
        <v>23</v>
      </c>
      <c r="BM8" s="4">
        <v>15</v>
      </c>
      <c r="BN8" s="4">
        <v>14</v>
      </c>
      <c r="BO8" s="4">
        <v>32</v>
      </c>
      <c r="BP8" s="4">
        <v>48</v>
      </c>
      <c r="BQ8" s="4">
        <v>64</v>
      </c>
      <c r="BR8" s="4">
        <v>36</v>
      </c>
      <c r="BS8" s="4">
        <v>45</v>
      </c>
      <c r="BT8" s="4">
        <v>39</v>
      </c>
      <c r="BU8" s="4">
        <v>34</v>
      </c>
      <c r="BV8" s="4">
        <v>12</v>
      </c>
      <c r="BW8" s="4">
        <v>2</v>
      </c>
      <c r="BX8" s="4">
        <v>0</v>
      </c>
      <c r="BY8" s="67">
        <f t="shared" si="3"/>
        <v>48</v>
      </c>
      <c r="BZ8" s="4">
        <v>3</v>
      </c>
    </row>
    <row r="9" spans="1:78" x14ac:dyDescent="0.4">
      <c r="A9" s="1">
        <v>8</v>
      </c>
      <c r="B9" s="4">
        <v>77</v>
      </c>
      <c r="C9" s="15" t="s">
        <v>129</v>
      </c>
      <c r="D9" s="4">
        <v>1894</v>
      </c>
      <c r="E9" s="4">
        <v>1553</v>
      </c>
      <c r="F9" s="5">
        <f t="shared" si="0"/>
        <v>0.81995776135163678</v>
      </c>
      <c r="G9" s="4">
        <v>4762</v>
      </c>
      <c r="H9" s="4">
        <v>167</v>
      </c>
      <c r="I9" s="4">
        <v>193</v>
      </c>
      <c r="J9" s="4">
        <v>244</v>
      </c>
      <c r="K9" s="4">
        <v>283</v>
      </c>
      <c r="L9" s="4">
        <v>159</v>
      </c>
      <c r="M9" s="4">
        <v>144</v>
      </c>
      <c r="N9" s="4">
        <v>196</v>
      </c>
      <c r="O9" s="4">
        <v>270</v>
      </c>
      <c r="P9" s="4">
        <v>306</v>
      </c>
      <c r="Q9" s="4">
        <v>276</v>
      </c>
      <c r="R9" s="4">
        <v>290</v>
      </c>
      <c r="S9" s="4">
        <v>334</v>
      </c>
      <c r="T9" s="4">
        <v>464</v>
      </c>
      <c r="U9" s="4">
        <v>429</v>
      </c>
      <c r="V9" s="4">
        <v>301</v>
      </c>
      <c r="W9" s="4">
        <v>244</v>
      </c>
      <c r="X9" s="4">
        <v>210</v>
      </c>
      <c r="Y9" s="4">
        <v>141</v>
      </c>
      <c r="Z9" s="4">
        <v>78</v>
      </c>
      <c r="AA9" s="4">
        <v>25</v>
      </c>
      <c r="AB9" s="4">
        <v>2</v>
      </c>
      <c r="AC9" s="67">
        <f t="shared" si="1"/>
        <v>246</v>
      </c>
      <c r="AD9" s="4">
        <v>6</v>
      </c>
      <c r="AE9" s="4">
        <v>2264</v>
      </c>
      <c r="AF9" s="4">
        <v>84</v>
      </c>
      <c r="AG9" s="4">
        <v>117</v>
      </c>
      <c r="AH9" s="4">
        <v>135</v>
      </c>
      <c r="AI9" s="4">
        <v>142</v>
      </c>
      <c r="AJ9" s="4">
        <v>56</v>
      </c>
      <c r="AK9" s="4">
        <v>76</v>
      </c>
      <c r="AL9" s="4">
        <v>92</v>
      </c>
      <c r="AM9" s="4">
        <v>123</v>
      </c>
      <c r="AN9" s="4">
        <v>154</v>
      </c>
      <c r="AO9" s="4">
        <v>138</v>
      </c>
      <c r="AP9" s="4">
        <v>125</v>
      </c>
      <c r="AQ9" s="4">
        <v>181</v>
      </c>
      <c r="AR9" s="4">
        <v>230</v>
      </c>
      <c r="AS9" s="4">
        <v>212</v>
      </c>
      <c r="AT9" s="4">
        <v>166</v>
      </c>
      <c r="AU9" s="4">
        <v>88</v>
      </c>
      <c r="AV9" s="4">
        <v>79</v>
      </c>
      <c r="AW9" s="4">
        <v>40</v>
      </c>
      <c r="AX9" s="4">
        <v>18</v>
      </c>
      <c r="AY9" s="4">
        <v>4</v>
      </c>
      <c r="AZ9" s="4">
        <v>0</v>
      </c>
      <c r="BA9" s="67">
        <f t="shared" si="2"/>
        <v>62</v>
      </c>
      <c r="BB9" s="4">
        <v>4</v>
      </c>
      <c r="BC9" s="4">
        <v>2498</v>
      </c>
      <c r="BD9" s="4">
        <v>83</v>
      </c>
      <c r="BE9" s="4">
        <v>76</v>
      </c>
      <c r="BF9" s="4">
        <v>109</v>
      </c>
      <c r="BG9" s="4">
        <v>141</v>
      </c>
      <c r="BH9" s="4">
        <v>103</v>
      </c>
      <c r="BI9" s="4">
        <v>68</v>
      </c>
      <c r="BJ9" s="4">
        <v>104</v>
      </c>
      <c r="BK9" s="4">
        <v>147</v>
      </c>
      <c r="BL9" s="4">
        <v>152</v>
      </c>
      <c r="BM9" s="4">
        <v>138</v>
      </c>
      <c r="BN9" s="4">
        <v>165</v>
      </c>
      <c r="BO9" s="4">
        <v>153</v>
      </c>
      <c r="BP9" s="4">
        <v>234</v>
      </c>
      <c r="BQ9" s="4">
        <v>217</v>
      </c>
      <c r="BR9" s="4">
        <v>135</v>
      </c>
      <c r="BS9" s="4">
        <v>156</v>
      </c>
      <c r="BT9" s="4">
        <v>131</v>
      </c>
      <c r="BU9" s="4">
        <v>101</v>
      </c>
      <c r="BV9" s="4">
        <v>60</v>
      </c>
      <c r="BW9" s="4">
        <v>21</v>
      </c>
      <c r="BX9" s="4">
        <v>2</v>
      </c>
      <c r="BY9" s="67">
        <f t="shared" si="3"/>
        <v>184</v>
      </c>
      <c r="BZ9" s="4">
        <v>2</v>
      </c>
    </row>
    <row r="10" spans="1:78" x14ac:dyDescent="0.4">
      <c r="A10" s="1">
        <v>9</v>
      </c>
      <c r="B10" s="4">
        <v>53</v>
      </c>
      <c r="C10" s="15" t="s">
        <v>130</v>
      </c>
      <c r="D10" s="4">
        <v>4163</v>
      </c>
      <c r="E10" s="4">
        <v>2463</v>
      </c>
      <c r="F10" s="5">
        <f t="shared" si="0"/>
        <v>0.59164064376651448</v>
      </c>
      <c r="G10" s="4">
        <v>10479</v>
      </c>
      <c r="H10" s="4">
        <v>431</v>
      </c>
      <c r="I10" s="4">
        <v>465</v>
      </c>
      <c r="J10" s="4">
        <v>451</v>
      </c>
      <c r="K10" s="4">
        <v>396</v>
      </c>
      <c r="L10" s="4">
        <v>321</v>
      </c>
      <c r="M10" s="4">
        <v>449</v>
      </c>
      <c r="N10" s="4">
        <v>560</v>
      </c>
      <c r="O10" s="4">
        <v>652</v>
      </c>
      <c r="P10" s="4">
        <v>693</v>
      </c>
      <c r="Q10" s="4">
        <v>517</v>
      </c>
      <c r="R10" s="4">
        <v>523</v>
      </c>
      <c r="S10" s="4">
        <v>580</v>
      </c>
      <c r="T10" s="4">
        <v>856</v>
      </c>
      <c r="U10" s="4">
        <v>917</v>
      </c>
      <c r="V10" s="4">
        <v>779</v>
      </c>
      <c r="W10" s="4">
        <v>621</v>
      </c>
      <c r="X10" s="4">
        <v>532</v>
      </c>
      <c r="Y10" s="4">
        <v>335</v>
      </c>
      <c r="Z10" s="4">
        <v>178</v>
      </c>
      <c r="AA10" s="4">
        <v>68</v>
      </c>
      <c r="AB10" s="4">
        <v>11</v>
      </c>
      <c r="AC10" s="67">
        <f t="shared" si="1"/>
        <v>592</v>
      </c>
      <c r="AD10" s="4">
        <v>144</v>
      </c>
      <c r="AE10" s="4">
        <v>4896</v>
      </c>
      <c r="AF10" s="4">
        <v>227</v>
      </c>
      <c r="AG10" s="4">
        <v>254</v>
      </c>
      <c r="AH10" s="4">
        <v>238</v>
      </c>
      <c r="AI10" s="4">
        <v>192</v>
      </c>
      <c r="AJ10" s="4">
        <v>139</v>
      </c>
      <c r="AK10" s="4">
        <v>205</v>
      </c>
      <c r="AL10" s="4">
        <v>270</v>
      </c>
      <c r="AM10" s="4">
        <v>316</v>
      </c>
      <c r="AN10" s="4">
        <v>332</v>
      </c>
      <c r="AO10" s="4">
        <v>251</v>
      </c>
      <c r="AP10" s="4">
        <v>250</v>
      </c>
      <c r="AQ10" s="4">
        <v>266</v>
      </c>
      <c r="AR10" s="4">
        <v>395</v>
      </c>
      <c r="AS10" s="4">
        <v>438</v>
      </c>
      <c r="AT10" s="4">
        <v>390</v>
      </c>
      <c r="AU10" s="4">
        <v>276</v>
      </c>
      <c r="AV10" s="4">
        <v>229</v>
      </c>
      <c r="AW10" s="4">
        <v>105</v>
      </c>
      <c r="AX10" s="4">
        <v>33</v>
      </c>
      <c r="AY10" s="4">
        <v>7</v>
      </c>
      <c r="AZ10" s="4">
        <v>1</v>
      </c>
      <c r="BA10" s="67">
        <f t="shared" si="2"/>
        <v>146</v>
      </c>
      <c r="BB10" s="4">
        <v>82</v>
      </c>
      <c r="BC10" s="4">
        <v>5583</v>
      </c>
      <c r="BD10" s="4">
        <v>204</v>
      </c>
      <c r="BE10" s="4">
        <v>211</v>
      </c>
      <c r="BF10" s="4">
        <v>213</v>
      </c>
      <c r="BG10" s="4">
        <v>204</v>
      </c>
      <c r="BH10" s="4">
        <v>182</v>
      </c>
      <c r="BI10" s="4">
        <v>244</v>
      </c>
      <c r="BJ10" s="4">
        <v>290</v>
      </c>
      <c r="BK10" s="4">
        <v>336</v>
      </c>
      <c r="BL10" s="4">
        <v>361</v>
      </c>
      <c r="BM10" s="4">
        <v>266</v>
      </c>
      <c r="BN10" s="4">
        <v>273</v>
      </c>
      <c r="BO10" s="4">
        <v>314</v>
      </c>
      <c r="BP10" s="4">
        <v>461</v>
      </c>
      <c r="BQ10" s="4">
        <v>479</v>
      </c>
      <c r="BR10" s="4">
        <v>389</v>
      </c>
      <c r="BS10" s="4">
        <v>345</v>
      </c>
      <c r="BT10" s="4">
        <v>303</v>
      </c>
      <c r="BU10" s="4">
        <v>230</v>
      </c>
      <c r="BV10" s="4">
        <v>145</v>
      </c>
      <c r="BW10" s="4">
        <v>61</v>
      </c>
      <c r="BX10" s="4">
        <v>10</v>
      </c>
      <c r="BY10" s="67">
        <f t="shared" si="3"/>
        <v>446</v>
      </c>
      <c r="BZ10" s="4">
        <v>62</v>
      </c>
    </row>
    <row r="11" spans="1:78" x14ac:dyDescent="0.4">
      <c r="A11" s="1">
        <v>10</v>
      </c>
      <c r="B11" s="4">
        <v>54</v>
      </c>
      <c r="C11" s="15" t="s">
        <v>131</v>
      </c>
      <c r="D11" s="4">
        <v>5848</v>
      </c>
      <c r="E11" s="4">
        <v>1833</v>
      </c>
      <c r="F11" s="5">
        <f t="shared" si="0"/>
        <v>0.31344049247606021</v>
      </c>
      <c r="G11" s="4">
        <v>15160</v>
      </c>
      <c r="H11" s="4">
        <v>878</v>
      </c>
      <c r="I11" s="4">
        <v>877</v>
      </c>
      <c r="J11" s="4">
        <v>872</v>
      </c>
      <c r="K11" s="4">
        <v>719</v>
      </c>
      <c r="L11" s="4">
        <v>606</v>
      </c>
      <c r="M11" s="4">
        <v>648</v>
      </c>
      <c r="N11" s="4">
        <v>896</v>
      </c>
      <c r="O11" s="4">
        <v>1078</v>
      </c>
      <c r="P11" s="4">
        <v>1127</v>
      </c>
      <c r="Q11" s="4">
        <v>935</v>
      </c>
      <c r="R11" s="4">
        <v>928</v>
      </c>
      <c r="S11" s="4">
        <v>900</v>
      </c>
      <c r="T11" s="4">
        <v>1025</v>
      </c>
      <c r="U11" s="4">
        <v>1090</v>
      </c>
      <c r="V11" s="4">
        <v>792</v>
      </c>
      <c r="W11" s="4">
        <v>623</v>
      </c>
      <c r="X11" s="4">
        <v>496</v>
      </c>
      <c r="Y11" s="4">
        <v>282</v>
      </c>
      <c r="Z11" s="4">
        <v>151</v>
      </c>
      <c r="AA11" s="4">
        <v>23</v>
      </c>
      <c r="AB11" s="4">
        <v>5</v>
      </c>
      <c r="AC11" s="67">
        <f t="shared" si="1"/>
        <v>461</v>
      </c>
      <c r="AD11" s="4">
        <v>209</v>
      </c>
      <c r="AE11" s="4">
        <v>7078</v>
      </c>
      <c r="AF11" s="4">
        <v>450</v>
      </c>
      <c r="AG11" s="4">
        <v>430</v>
      </c>
      <c r="AH11" s="4">
        <v>451</v>
      </c>
      <c r="AI11" s="4">
        <v>353</v>
      </c>
      <c r="AJ11" s="4">
        <v>263</v>
      </c>
      <c r="AK11" s="4">
        <v>299</v>
      </c>
      <c r="AL11" s="4">
        <v>401</v>
      </c>
      <c r="AM11" s="4">
        <v>500</v>
      </c>
      <c r="AN11" s="4">
        <v>536</v>
      </c>
      <c r="AO11" s="4">
        <v>448</v>
      </c>
      <c r="AP11" s="4">
        <v>413</v>
      </c>
      <c r="AQ11" s="4">
        <v>423</v>
      </c>
      <c r="AR11" s="4">
        <v>476</v>
      </c>
      <c r="AS11" s="4">
        <v>522</v>
      </c>
      <c r="AT11" s="4">
        <v>357</v>
      </c>
      <c r="AU11" s="4">
        <v>273</v>
      </c>
      <c r="AV11" s="4">
        <v>217</v>
      </c>
      <c r="AW11" s="4">
        <v>101</v>
      </c>
      <c r="AX11" s="4">
        <v>50</v>
      </c>
      <c r="AY11" s="4">
        <v>4</v>
      </c>
      <c r="AZ11" s="4">
        <v>0</v>
      </c>
      <c r="BA11" s="67">
        <f t="shared" si="2"/>
        <v>155</v>
      </c>
      <c r="BB11" s="4">
        <v>111</v>
      </c>
      <c r="BC11" s="4">
        <v>8082</v>
      </c>
      <c r="BD11" s="4">
        <v>428</v>
      </c>
      <c r="BE11" s="4">
        <v>447</v>
      </c>
      <c r="BF11" s="4">
        <v>421</v>
      </c>
      <c r="BG11" s="4">
        <v>366</v>
      </c>
      <c r="BH11" s="4">
        <v>343</v>
      </c>
      <c r="BI11" s="4">
        <v>349</v>
      </c>
      <c r="BJ11" s="4">
        <v>495</v>
      </c>
      <c r="BK11" s="4">
        <v>578</v>
      </c>
      <c r="BL11" s="4">
        <v>591</v>
      </c>
      <c r="BM11" s="4">
        <v>487</v>
      </c>
      <c r="BN11" s="4">
        <v>515</v>
      </c>
      <c r="BO11" s="4">
        <v>477</v>
      </c>
      <c r="BP11" s="4">
        <v>549</v>
      </c>
      <c r="BQ11" s="4">
        <v>568</v>
      </c>
      <c r="BR11" s="4">
        <v>435</v>
      </c>
      <c r="BS11" s="4">
        <v>350</v>
      </c>
      <c r="BT11" s="4">
        <v>279</v>
      </c>
      <c r="BU11" s="4">
        <v>181</v>
      </c>
      <c r="BV11" s="4">
        <v>101</v>
      </c>
      <c r="BW11" s="4">
        <v>19</v>
      </c>
      <c r="BX11" s="4">
        <v>5</v>
      </c>
      <c r="BY11" s="67">
        <f t="shared" si="3"/>
        <v>306</v>
      </c>
      <c r="BZ11" s="4">
        <v>98</v>
      </c>
    </row>
    <row r="12" spans="1:78" x14ac:dyDescent="0.4">
      <c r="A12" s="1">
        <v>11</v>
      </c>
      <c r="B12" s="4">
        <v>55</v>
      </c>
      <c r="C12" s="15" t="s">
        <v>132</v>
      </c>
      <c r="D12" s="4">
        <v>4929</v>
      </c>
      <c r="E12" s="4">
        <v>2517</v>
      </c>
      <c r="F12" s="5">
        <f t="shared" si="0"/>
        <v>0.51065124771758974</v>
      </c>
      <c r="G12" s="4">
        <v>13857</v>
      </c>
      <c r="H12" s="4">
        <v>748</v>
      </c>
      <c r="I12" s="4">
        <v>800</v>
      </c>
      <c r="J12" s="4">
        <v>749</v>
      </c>
      <c r="K12" s="4">
        <v>604</v>
      </c>
      <c r="L12" s="4">
        <v>447</v>
      </c>
      <c r="M12" s="4">
        <v>557</v>
      </c>
      <c r="N12" s="4">
        <v>779</v>
      </c>
      <c r="O12" s="4">
        <v>939</v>
      </c>
      <c r="P12" s="4">
        <v>1023</v>
      </c>
      <c r="Q12" s="4">
        <v>807</v>
      </c>
      <c r="R12" s="4">
        <v>747</v>
      </c>
      <c r="S12" s="4">
        <v>824</v>
      </c>
      <c r="T12" s="4">
        <v>994</v>
      </c>
      <c r="U12" s="4">
        <v>1064</v>
      </c>
      <c r="V12" s="4">
        <v>811</v>
      </c>
      <c r="W12" s="4">
        <v>633</v>
      </c>
      <c r="X12" s="4">
        <v>523</v>
      </c>
      <c r="Y12" s="4">
        <v>380</v>
      </c>
      <c r="Z12" s="4">
        <v>203</v>
      </c>
      <c r="AA12" s="4">
        <v>56</v>
      </c>
      <c r="AB12" s="4">
        <v>15</v>
      </c>
      <c r="AC12" s="67">
        <f t="shared" si="1"/>
        <v>654</v>
      </c>
      <c r="AD12" s="4">
        <v>154</v>
      </c>
      <c r="AE12" s="4">
        <v>6519</v>
      </c>
      <c r="AF12" s="4">
        <v>382</v>
      </c>
      <c r="AG12" s="4">
        <v>407</v>
      </c>
      <c r="AH12" s="4">
        <v>394</v>
      </c>
      <c r="AI12" s="4">
        <v>324</v>
      </c>
      <c r="AJ12" s="4">
        <v>206</v>
      </c>
      <c r="AK12" s="4">
        <v>250</v>
      </c>
      <c r="AL12" s="4">
        <v>352</v>
      </c>
      <c r="AM12" s="4">
        <v>449</v>
      </c>
      <c r="AN12" s="4">
        <v>491</v>
      </c>
      <c r="AO12" s="4">
        <v>386</v>
      </c>
      <c r="AP12" s="4">
        <v>362</v>
      </c>
      <c r="AQ12" s="4">
        <v>384</v>
      </c>
      <c r="AR12" s="4">
        <v>471</v>
      </c>
      <c r="AS12" s="4">
        <v>511</v>
      </c>
      <c r="AT12" s="4">
        <v>407</v>
      </c>
      <c r="AU12" s="4">
        <v>278</v>
      </c>
      <c r="AV12" s="4">
        <v>217</v>
      </c>
      <c r="AW12" s="4">
        <v>106</v>
      </c>
      <c r="AX12" s="4">
        <v>37</v>
      </c>
      <c r="AY12" s="4">
        <v>10</v>
      </c>
      <c r="AZ12" s="4">
        <v>5</v>
      </c>
      <c r="BA12" s="67">
        <f t="shared" si="2"/>
        <v>158</v>
      </c>
      <c r="BB12" s="4">
        <v>90</v>
      </c>
      <c r="BC12" s="4">
        <v>7338</v>
      </c>
      <c r="BD12" s="4">
        <v>366</v>
      </c>
      <c r="BE12" s="4">
        <v>393</v>
      </c>
      <c r="BF12" s="4">
        <v>355</v>
      </c>
      <c r="BG12" s="4">
        <v>280</v>
      </c>
      <c r="BH12" s="4">
        <v>241</v>
      </c>
      <c r="BI12" s="4">
        <v>307</v>
      </c>
      <c r="BJ12" s="4">
        <v>427</v>
      </c>
      <c r="BK12" s="4">
        <v>490</v>
      </c>
      <c r="BL12" s="4">
        <v>532</v>
      </c>
      <c r="BM12" s="4">
        <v>421</v>
      </c>
      <c r="BN12" s="4">
        <v>385</v>
      </c>
      <c r="BO12" s="4">
        <v>440</v>
      </c>
      <c r="BP12" s="4">
        <v>523</v>
      </c>
      <c r="BQ12" s="4">
        <v>553</v>
      </c>
      <c r="BR12" s="4">
        <v>404</v>
      </c>
      <c r="BS12" s="4">
        <v>355</v>
      </c>
      <c r="BT12" s="4">
        <v>306</v>
      </c>
      <c r="BU12" s="4">
        <v>274</v>
      </c>
      <c r="BV12" s="4">
        <v>166</v>
      </c>
      <c r="BW12" s="4">
        <v>46</v>
      </c>
      <c r="BX12" s="4">
        <v>10</v>
      </c>
      <c r="BY12" s="67">
        <f t="shared" si="3"/>
        <v>496</v>
      </c>
      <c r="BZ12" s="4">
        <v>64</v>
      </c>
    </row>
    <row r="13" spans="1:78" x14ac:dyDescent="0.4">
      <c r="A13" s="1">
        <v>12</v>
      </c>
      <c r="B13" s="4">
        <v>56</v>
      </c>
      <c r="C13" s="15" t="s">
        <v>133</v>
      </c>
      <c r="D13" s="4">
        <v>3307</v>
      </c>
      <c r="E13" s="4">
        <v>2596</v>
      </c>
      <c r="F13" s="5">
        <f t="shared" si="0"/>
        <v>0.78500151194436041</v>
      </c>
      <c r="G13" s="4">
        <v>7786</v>
      </c>
      <c r="H13" s="4">
        <v>279</v>
      </c>
      <c r="I13" s="4">
        <v>320</v>
      </c>
      <c r="J13" s="4">
        <v>408</v>
      </c>
      <c r="K13" s="4">
        <v>345</v>
      </c>
      <c r="L13" s="4">
        <v>215</v>
      </c>
      <c r="M13" s="4">
        <v>283</v>
      </c>
      <c r="N13" s="4">
        <v>308</v>
      </c>
      <c r="O13" s="4">
        <v>464</v>
      </c>
      <c r="P13" s="4">
        <v>504</v>
      </c>
      <c r="Q13" s="4">
        <v>491</v>
      </c>
      <c r="R13" s="4">
        <v>472</v>
      </c>
      <c r="S13" s="4">
        <v>502</v>
      </c>
      <c r="T13" s="4">
        <v>592</v>
      </c>
      <c r="U13" s="4">
        <v>661</v>
      </c>
      <c r="V13" s="4">
        <v>572</v>
      </c>
      <c r="W13" s="4">
        <v>535</v>
      </c>
      <c r="X13" s="4">
        <v>453</v>
      </c>
      <c r="Y13" s="4">
        <v>220</v>
      </c>
      <c r="Z13" s="4">
        <v>76</v>
      </c>
      <c r="AA13" s="4">
        <v>10</v>
      </c>
      <c r="AB13" s="4">
        <v>4</v>
      </c>
      <c r="AC13" s="67">
        <f t="shared" si="1"/>
        <v>310</v>
      </c>
      <c r="AD13" s="4">
        <v>72</v>
      </c>
      <c r="AE13" s="4">
        <v>3590</v>
      </c>
      <c r="AF13" s="4">
        <v>149</v>
      </c>
      <c r="AG13" s="4">
        <v>171</v>
      </c>
      <c r="AH13" s="4">
        <v>199</v>
      </c>
      <c r="AI13" s="4">
        <v>172</v>
      </c>
      <c r="AJ13" s="4">
        <v>97</v>
      </c>
      <c r="AK13" s="4">
        <v>122</v>
      </c>
      <c r="AL13" s="4">
        <v>133</v>
      </c>
      <c r="AM13" s="4">
        <v>216</v>
      </c>
      <c r="AN13" s="4">
        <v>243</v>
      </c>
      <c r="AO13" s="4">
        <v>243</v>
      </c>
      <c r="AP13" s="4">
        <v>225</v>
      </c>
      <c r="AQ13" s="4">
        <v>214</v>
      </c>
      <c r="AR13" s="4">
        <v>275</v>
      </c>
      <c r="AS13" s="4">
        <v>312</v>
      </c>
      <c r="AT13" s="4">
        <v>256</v>
      </c>
      <c r="AU13" s="4">
        <v>237</v>
      </c>
      <c r="AV13" s="4">
        <v>195</v>
      </c>
      <c r="AW13" s="4">
        <v>74</v>
      </c>
      <c r="AX13" s="4">
        <v>14</v>
      </c>
      <c r="AY13" s="4">
        <v>0</v>
      </c>
      <c r="AZ13" s="4">
        <v>1</v>
      </c>
      <c r="BA13" s="67">
        <f t="shared" si="2"/>
        <v>89</v>
      </c>
      <c r="BB13" s="4">
        <v>42</v>
      </c>
      <c r="BC13" s="4">
        <v>4196</v>
      </c>
      <c r="BD13" s="4">
        <v>130</v>
      </c>
      <c r="BE13" s="4">
        <v>149</v>
      </c>
      <c r="BF13" s="4">
        <v>209</v>
      </c>
      <c r="BG13" s="4">
        <v>173</v>
      </c>
      <c r="BH13" s="4">
        <v>118</v>
      </c>
      <c r="BI13" s="4">
        <v>161</v>
      </c>
      <c r="BJ13" s="4">
        <v>175</v>
      </c>
      <c r="BK13" s="4">
        <v>248</v>
      </c>
      <c r="BL13" s="4">
        <v>261</v>
      </c>
      <c r="BM13" s="4">
        <v>248</v>
      </c>
      <c r="BN13" s="4">
        <v>247</v>
      </c>
      <c r="BO13" s="4">
        <v>288</v>
      </c>
      <c r="BP13" s="4">
        <v>317</v>
      </c>
      <c r="BQ13" s="4">
        <v>349</v>
      </c>
      <c r="BR13" s="4">
        <v>316</v>
      </c>
      <c r="BS13" s="4">
        <v>298</v>
      </c>
      <c r="BT13" s="4">
        <v>258</v>
      </c>
      <c r="BU13" s="4">
        <v>146</v>
      </c>
      <c r="BV13" s="4">
        <v>62</v>
      </c>
      <c r="BW13" s="4">
        <v>10</v>
      </c>
      <c r="BX13" s="4">
        <v>3</v>
      </c>
      <c r="BY13" s="67">
        <f t="shared" si="3"/>
        <v>221</v>
      </c>
      <c r="BZ13" s="4">
        <v>30</v>
      </c>
    </row>
    <row r="14" spans="1:78" x14ac:dyDescent="0.4">
      <c r="A14" s="1">
        <v>13</v>
      </c>
      <c r="B14" s="4">
        <v>1</v>
      </c>
      <c r="C14" s="15" t="s">
        <v>134</v>
      </c>
      <c r="D14" s="4">
        <v>2965</v>
      </c>
      <c r="E14" s="4">
        <v>2484</v>
      </c>
      <c r="F14" s="5">
        <f t="shared" si="0"/>
        <v>0.83777403035413156</v>
      </c>
      <c r="G14" s="4">
        <v>7133</v>
      </c>
      <c r="H14" s="4">
        <v>253</v>
      </c>
      <c r="I14" s="4">
        <v>359</v>
      </c>
      <c r="J14" s="4">
        <v>354</v>
      </c>
      <c r="K14" s="4">
        <v>348</v>
      </c>
      <c r="L14" s="4">
        <v>233</v>
      </c>
      <c r="M14" s="4">
        <v>208</v>
      </c>
      <c r="N14" s="4">
        <v>284</v>
      </c>
      <c r="O14" s="4">
        <v>442</v>
      </c>
      <c r="P14" s="4">
        <v>510</v>
      </c>
      <c r="Q14" s="4">
        <v>434</v>
      </c>
      <c r="R14" s="4">
        <v>416</v>
      </c>
      <c r="S14" s="4">
        <v>441</v>
      </c>
      <c r="T14" s="4">
        <v>516</v>
      </c>
      <c r="U14" s="4">
        <v>646</v>
      </c>
      <c r="V14" s="4">
        <v>576</v>
      </c>
      <c r="W14" s="4">
        <v>475</v>
      </c>
      <c r="X14" s="4">
        <v>376</v>
      </c>
      <c r="Y14" s="4">
        <v>140</v>
      </c>
      <c r="Z14" s="4">
        <v>64</v>
      </c>
      <c r="AA14" s="4">
        <v>11</v>
      </c>
      <c r="AB14" s="4">
        <v>1</v>
      </c>
      <c r="AC14" s="67">
        <f t="shared" si="1"/>
        <v>216</v>
      </c>
      <c r="AD14" s="4">
        <v>46</v>
      </c>
      <c r="AE14" s="4">
        <v>3247</v>
      </c>
      <c r="AF14" s="4">
        <v>123</v>
      </c>
      <c r="AG14" s="4">
        <v>178</v>
      </c>
      <c r="AH14" s="4">
        <v>180</v>
      </c>
      <c r="AI14" s="4">
        <v>161</v>
      </c>
      <c r="AJ14" s="4">
        <v>116</v>
      </c>
      <c r="AK14" s="4">
        <v>95</v>
      </c>
      <c r="AL14" s="4">
        <v>113</v>
      </c>
      <c r="AM14" s="4">
        <v>210</v>
      </c>
      <c r="AN14" s="4">
        <v>245</v>
      </c>
      <c r="AO14" s="4">
        <v>191</v>
      </c>
      <c r="AP14" s="4">
        <v>184</v>
      </c>
      <c r="AQ14" s="4">
        <v>197</v>
      </c>
      <c r="AR14" s="4">
        <v>229</v>
      </c>
      <c r="AS14" s="4">
        <v>272</v>
      </c>
      <c r="AT14" s="4">
        <v>261</v>
      </c>
      <c r="AU14" s="4">
        <v>210</v>
      </c>
      <c r="AV14" s="4">
        <v>175</v>
      </c>
      <c r="AW14" s="4">
        <v>58</v>
      </c>
      <c r="AX14" s="4">
        <v>20</v>
      </c>
      <c r="AY14" s="4">
        <v>3</v>
      </c>
      <c r="AZ14" s="4">
        <v>1</v>
      </c>
      <c r="BA14" s="67">
        <f t="shared" si="2"/>
        <v>82</v>
      </c>
      <c r="BB14" s="4">
        <v>25</v>
      </c>
      <c r="BC14" s="4">
        <v>3886</v>
      </c>
      <c r="BD14" s="4">
        <v>130</v>
      </c>
      <c r="BE14" s="4">
        <v>181</v>
      </c>
      <c r="BF14" s="4">
        <v>174</v>
      </c>
      <c r="BG14" s="4">
        <v>187</v>
      </c>
      <c r="BH14" s="4">
        <v>117</v>
      </c>
      <c r="BI14" s="4">
        <v>113</v>
      </c>
      <c r="BJ14" s="4">
        <v>171</v>
      </c>
      <c r="BK14" s="4">
        <v>232</v>
      </c>
      <c r="BL14" s="4">
        <v>265</v>
      </c>
      <c r="BM14" s="4">
        <v>243</v>
      </c>
      <c r="BN14" s="4">
        <v>232</v>
      </c>
      <c r="BO14" s="4">
        <v>244</v>
      </c>
      <c r="BP14" s="4">
        <v>287</v>
      </c>
      <c r="BQ14" s="4">
        <v>374</v>
      </c>
      <c r="BR14" s="4">
        <v>315</v>
      </c>
      <c r="BS14" s="4">
        <v>265</v>
      </c>
      <c r="BT14" s="4">
        <v>201</v>
      </c>
      <c r="BU14" s="4">
        <v>82</v>
      </c>
      <c r="BV14" s="4">
        <v>44</v>
      </c>
      <c r="BW14" s="4">
        <v>8</v>
      </c>
      <c r="BX14" s="4">
        <v>0</v>
      </c>
      <c r="BY14" s="67">
        <f t="shared" si="3"/>
        <v>134</v>
      </c>
      <c r="BZ14" s="4">
        <v>21</v>
      </c>
    </row>
    <row r="15" spans="1:78" x14ac:dyDescent="0.4">
      <c r="A15" s="1">
        <v>14</v>
      </c>
      <c r="B15" s="4">
        <v>2</v>
      </c>
      <c r="C15" s="15" t="s">
        <v>135</v>
      </c>
      <c r="D15" s="4">
        <v>3371</v>
      </c>
      <c r="E15" s="4">
        <v>2695</v>
      </c>
      <c r="F15" s="5">
        <f t="shared" si="0"/>
        <v>0.79946603381785819</v>
      </c>
      <c r="G15" s="4">
        <v>8014</v>
      </c>
      <c r="H15" s="4">
        <v>283</v>
      </c>
      <c r="I15" s="4">
        <v>348</v>
      </c>
      <c r="J15" s="4">
        <v>367</v>
      </c>
      <c r="K15" s="4">
        <v>471</v>
      </c>
      <c r="L15" s="4">
        <v>271</v>
      </c>
      <c r="M15" s="4">
        <v>271</v>
      </c>
      <c r="N15" s="4">
        <v>330</v>
      </c>
      <c r="O15" s="4">
        <v>425</v>
      </c>
      <c r="P15" s="4">
        <v>487</v>
      </c>
      <c r="Q15" s="4">
        <v>480</v>
      </c>
      <c r="R15" s="4">
        <v>454</v>
      </c>
      <c r="S15" s="4">
        <v>539</v>
      </c>
      <c r="T15" s="4">
        <v>639</v>
      </c>
      <c r="U15" s="4">
        <v>674</v>
      </c>
      <c r="V15" s="4">
        <v>567</v>
      </c>
      <c r="W15" s="4">
        <v>449</v>
      </c>
      <c r="X15" s="4">
        <v>411</v>
      </c>
      <c r="Y15" s="4">
        <v>278</v>
      </c>
      <c r="Z15" s="4">
        <v>125</v>
      </c>
      <c r="AA15" s="4">
        <v>27</v>
      </c>
      <c r="AB15" s="4">
        <v>5</v>
      </c>
      <c r="AC15" s="67">
        <f t="shared" si="1"/>
        <v>435</v>
      </c>
      <c r="AD15" s="4">
        <v>113</v>
      </c>
      <c r="AE15" s="4">
        <v>3667</v>
      </c>
      <c r="AF15" s="4">
        <v>150</v>
      </c>
      <c r="AG15" s="4">
        <v>182</v>
      </c>
      <c r="AH15" s="4">
        <v>173</v>
      </c>
      <c r="AI15" s="4">
        <v>283</v>
      </c>
      <c r="AJ15" s="4">
        <v>136</v>
      </c>
      <c r="AK15" s="4">
        <v>114</v>
      </c>
      <c r="AL15" s="4">
        <v>141</v>
      </c>
      <c r="AM15" s="4">
        <v>203</v>
      </c>
      <c r="AN15" s="4">
        <v>235</v>
      </c>
      <c r="AO15" s="4">
        <v>205</v>
      </c>
      <c r="AP15" s="4">
        <v>214</v>
      </c>
      <c r="AQ15" s="4">
        <v>249</v>
      </c>
      <c r="AR15" s="4">
        <v>288</v>
      </c>
      <c r="AS15" s="4">
        <v>291</v>
      </c>
      <c r="AT15" s="4">
        <v>260</v>
      </c>
      <c r="AU15" s="4">
        <v>190</v>
      </c>
      <c r="AV15" s="4">
        <v>146</v>
      </c>
      <c r="AW15" s="4">
        <v>100</v>
      </c>
      <c r="AX15" s="4">
        <v>37</v>
      </c>
      <c r="AY15" s="4">
        <v>2</v>
      </c>
      <c r="AZ15" s="4">
        <v>0</v>
      </c>
      <c r="BA15" s="67">
        <f t="shared" si="2"/>
        <v>139</v>
      </c>
      <c r="BB15" s="4">
        <v>68</v>
      </c>
      <c r="BC15" s="4">
        <v>4347</v>
      </c>
      <c r="BD15" s="4">
        <v>133</v>
      </c>
      <c r="BE15" s="4">
        <v>166</v>
      </c>
      <c r="BF15" s="4">
        <v>194</v>
      </c>
      <c r="BG15" s="4">
        <v>188</v>
      </c>
      <c r="BH15" s="4">
        <v>135</v>
      </c>
      <c r="BI15" s="4">
        <v>157</v>
      </c>
      <c r="BJ15" s="4">
        <v>189</v>
      </c>
      <c r="BK15" s="4">
        <v>222</v>
      </c>
      <c r="BL15" s="4">
        <v>252</v>
      </c>
      <c r="BM15" s="4">
        <v>275</v>
      </c>
      <c r="BN15" s="4">
        <v>240</v>
      </c>
      <c r="BO15" s="4">
        <v>290</v>
      </c>
      <c r="BP15" s="4">
        <v>351</v>
      </c>
      <c r="BQ15" s="4">
        <v>383</v>
      </c>
      <c r="BR15" s="4">
        <v>307</v>
      </c>
      <c r="BS15" s="4">
        <v>259</v>
      </c>
      <c r="BT15" s="4">
        <v>265</v>
      </c>
      <c r="BU15" s="4">
        <v>178</v>
      </c>
      <c r="BV15" s="4">
        <v>88</v>
      </c>
      <c r="BW15" s="4">
        <v>25</v>
      </c>
      <c r="BX15" s="4">
        <v>5</v>
      </c>
      <c r="BY15" s="67">
        <f t="shared" si="3"/>
        <v>296</v>
      </c>
      <c r="BZ15" s="4">
        <v>45</v>
      </c>
    </row>
    <row r="16" spans="1:78" x14ac:dyDescent="0.4">
      <c r="A16" s="1">
        <v>15</v>
      </c>
      <c r="B16" s="4">
        <v>3</v>
      </c>
      <c r="C16" s="15" t="s">
        <v>136</v>
      </c>
      <c r="D16" s="4">
        <v>5201</v>
      </c>
      <c r="E16" s="4">
        <v>3205</v>
      </c>
      <c r="F16" s="5">
        <f t="shared" si="0"/>
        <v>0.61622764852912904</v>
      </c>
      <c r="G16" s="4">
        <v>11289</v>
      </c>
      <c r="H16" s="4">
        <v>433</v>
      </c>
      <c r="I16" s="4">
        <v>503</v>
      </c>
      <c r="J16" s="4">
        <v>560</v>
      </c>
      <c r="K16" s="4">
        <v>576</v>
      </c>
      <c r="L16" s="4">
        <v>389</v>
      </c>
      <c r="M16" s="4">
        <v>450</v>
      </c>
      <c r="N16" s="4">
        <v>514</v>
      </c>
      <c r="O16" s="4">
        <v>713</v>
      </c>
      <c r="P16" s="4">
        <v>820</v>
      </c>
      <c r="Q16" s="4">
        <v>744</v>
      </c>
      <c r="R16" s="4">
        <v>651</v>
      </c>
      <c r="S16" s="4">
        <v>642</v>
      </c>
      <c r="T16" s="4">
        <v>832</v>
      </c>
      <c r="U16" s="4">
        <v>886</v>
      </c>
      <c r="V16" s="4">
        <v>632</v>
      </c>
      <c r="W16" s="4">
        <v>582</v>
      </c>
      <c r="X16" s="4">
        <v>524</v>
      </c>
      <c r="Y16" s="4">
        <v>353</v>
      </c>
      <c r="Z16" s="4">
        <v>176</v>
      </c>
      <c r="AA16" s="4">
        <v>47</v>
      </c>
      <c r="AB16" s="4">
        <v>7</v>
      </c>
      <c r="AC16" s="67">
        <f t="shared" si="1"/>
        <v>583</v>
      </c>
      <c r="AD16" s="4">
        <v>255</v>
      </c>
      <c r="AE16" s="4">
        <v>5087</v>
      </c>
      <c r="AF16" s="4">
        <v>242</v>
      </c>
      <c r="AG16" s="4">
        <v>243</v>
      </c>
      <c r="AH16" s="4">
        <v>288</v>
      </c>
      <c r="AI16" s="4">
        <v>275</v>
      </c>
      <c r="AJ16" s="4">
        <v>186</v>
      </c>
      <c r="AK16" s="4">
        <v>215</v>
      </c>
      <c r="AL16" s="4">
        <v>226</v>
      </c>
      <c r="AM16" s="4">
        <v>309</v>
      </c>
      <c r="AN16" s="4">
        <v>388</v>
      </c>
      <c r="AO16" s="4">
        <v>333</v>
      </c>
      <c r="AP16" s="4">
        <v>301</v>
      </c>
      <c r="AQ16" s="4">
        <v>285</v>
      </c>
      <c r="AR16" s="4">
        <v>385</v>
      </c>
      <c r="AS16" s="4">
        <v>427</v>
      </c>
      <c r="AT16" s="4">
        <v>272</v>
      </c>
      <c r="AU16" s="4">
        <v>236</v>
      </c>
      <c r="AV16" s="4">
        <v>196</v>
      </c>
      <c r="AW16" s="4">
        <v>95</v>
      </c>
      <c r="AX16" s="4">
        <v>39</v>
      </c>
      <c r="AY16" s="4">
        <v>9</v>
      </c>
      <c r="AZ16" s="4">
        <v>1</v>
      </c>
      <c r="BA16" s="67">
        <f t="shared" si="2"/>
        <v>144</v>
      </c>
      <c r="BB16" s="4">
        <v>136</v>
      </c>
      <c r="BC16" s="4">
        <v>6202</v>
      </c>
      <c r="BD16" s="4">
        <v>191</v>
      </c>
      <c r="BE16" s="4">
        <v>260</v>
      </c>
      <c r="BF16" s="4">
        <v>272</v>
      </c>
      <c r="BG16" s="4">
        <v>301</v>
      </c>
      <c r="BH16" s="4">
        <v>203</v>
      </c>
      <c r="BI16" s="4">
        <v>235</v>
      </c>
      <c r="BJ16" s="4">
        <v>288</v>
      </c>
      <c r="BK16" s="4">
        <v>404</v>
      </c>
      <c r="BL16" s="4">
        <v>432</v>
      </c>
      <c r="BM16" s="4">
        <v>411</v>
      </c>
      <c r="BN16" s="4">
        <v>350</v>
      </c>
      <c r="BO16" s="4">
        <v>357</v>
      </c>
      <c r="BP16" s="4">
        <v>447</v>
      </c>
      <c r="BQ16" s="4">
        <v>459</v>
      </c>
      <c r="BR16" s="4">
        <v>360</v>
      </c>
      <c r="BS16" s="4">
        <v>346</v>
      </c>
      <c r="BT16" s="4">
        <v>328</v>
      </c>
      <c r="BU16" s="4">
        <v>258</v>
      </c>
      <c r="BV16" s="4">
        <v>137</v>
      </c>
      <c r="BW16" s="4">
        <v>38</v>
      </c>
      <c r="BX16" s="4">
        <v>6</v>
      </c>
      <c r="BY16" s="67">
        <f t="shared" si="3"/>
        <v>439</v>
      </c>
      <c r="BZ16" s="4">
        <v>119</v>
      </c>
    </row>
    <row r="17" spans="1:78" x14ac:dyDescent="0.4">
      <c r="A17" s="1">
        <v>16</v>
      </c>
      <c r="B17" s="4">
        <v>4</v>
      </c>
      <c r="C17" s="15" t="s">
        <v>137</v>
      </c>
      <c r="D17" s="4">
        <v>4296</v>
      </c>
      <c r="E17" s="4">
        <v>2574</v>
      </c>
      <c r="F17" s="5">
        <f t="shared" si="0"/>
        <v>0.59916201117318435</v>
      </c>
      <c r="G17" s="4">
        <v>8634</v>
      </c>
      <c r="H17" s="4">
        <v>254</v>
      </c>
      <c r="I17" s="4">
        <v>293</v>
      </c>
      <c r="J17" s="4">
        <v>285</v>
      </c>
      <c r="K17" s="4">
        <v>350</v>
      </c>
      <c r="L17" s="4">
        <v>434</v>
      </c>
      <c r="M17" s="4">
        <v>443</v>
      </c>
      <c r="N17" s="4">
        <v>442</v>
      </c>
      <c r="O17" s="4">
        <v>471</v>
      </c>
      <c r="P17" s="4">
        <v>506</v>
      </c>
      <c r="Q17" s="4">
        <v>469</v>
      </c>
      <c r="R17" s="4">
        <v>523</v>
      </c>
      <c r="S17" s="4">
        <v>540</v>
      </c>
      <c r="T17" s="4">
        <v>600</v>
      </c>
      <c r="U17" s="4">
        <v>668</v>
      </c>
      <c r="V17" s="4">
        <v>605</v>
      </c>
      <c r="W17" s="4">
        <v>453</v>
      </c>
      <c r="X17" s="4">
        <v>491</v>
      </c>
      <c r="Y17" s="4">
        <v>328</v>
      </c>
      <c r="Z17" s="4">
        <v>181</v>
      </c>
      <c r="AA17" s="4">
        <v>66</v>
      </c>
      <c r="AB17" s="4">
        <v>12</v>
      </c>
      <c r="AC17" s="67">
        <f t="shared" si="1"/>
        <v>587</v>
      </c>
      <c r="AD17" s="4">
        <v>220</v>
      </c>
      <c r="AE17" s="4">
        <v>3847</v>
      </c>
      <c r="AF17" s="4">
        <v>136</v>
      </c>
      <c r="AG17" s="4">
        <v>148</v>
      </c>
      <c r="AH17" s="4">
        <v>153</v>
      </c>
      <c r="AI17" s="4">
        <v>182</v>
      </c>
      <c r="AJ17" s="4">
        <v>182</v>
      </c>
      <c r="AK17" s="4">
        <v>187</v>
      </c>
      <c r="AL17" s="4">
        <v>215</v>
      </c>
      <c r="AM17" s="4">
        <v>206</v>
      </c>
      <c r="AN17" s="4">
        <v>232</v>
      </c>
      <c r="AO17" s="4">
        <v>197</v>
      </c>
      <c r="AP17" s="4">
        <v>231</v>
      </c>
      <c r="AQ17" s="4">
        <v>254</v>
      </c>
      <c r="AR17" s="4">
        <v>286</v>
      </c>
      <c r="AS17" s="4">
        <v>332</v>
      </c>
      <c r="AT17" s="4">
        <v>280</v>
      </c>
      <c r="AU17" s="4">
        <v>186</v>
      </c>
      <c r="AV17" s="4">
        <v>179</v>
      </c>
      <c r="AW17" s="4">
        <v>87</v>
      </c>
      <c r="AX17" s="4">
        <v>40</v>
      </c>
      <c r="AY17" s="4">
        <v>6</v>
      </c>
      <c r="AZ17" s="4">
        <v>0</v>
      </c>
      <c r="BA17" s="67">
        <f t="shared" si="2"/>
        <v>133</v>
      </c>
      <c r="BB17" s="4">
        <v>128</v>
      </c>
      <c r="BC17" s="4">
        <v>4787</v>
      </c>
      <c r="BD17" s="4">
        <v>118</v>
      </c>
      <c r="BE17" s="4">
        <v>145</v>
      </c>
      <c r="BF17" s="4">
        <v>132</v>
      </c>
      <c r="BG17" s="4">
        <v>168</v>
      </c>
      <c r="BH17" s="4">
        <v>252</v>
      </c>
      <c r="BI17" s="4">
        <v>256</v>
      </c>
      <c r="BJ17" s="4">
        <v>227</v>
      </c>
      <c r="BK17" s="4">
        <v>265</v>
      </c>
      <c r="BL17" s="4">
        <v>274</v>
      </c>
      <c r="BM17" s="4">
        <v>272</v>
      </c>
      <c r="BN17" s="4">
        <v>292</v>
      </c>
      <c r="BO17" s="4">
        <v>286</v>
      </c>
      <c r="BP17" s="4">
        <v>314</v>
      </c>
      <c r="BQ17" s="4">
        <v>336</v>
      </c>
      <c r="BR17" s="4">
        <v>325</v>
      </c>
      <c r="BS17" s="4">
        <v>267</v>
      </c>
      <c r="BT17" s="4">
        <v>312</v>
      </c>
      <c r="BU17" s="4">
        <v>241</v>
      </c>
      <c r="BV17" s="4">
        <v>141</v>
      </c>
      <c r="BW17" s="4">
        <v>60</v>
      </c>
      <c r="BX17" s="4">
        <v>12</v>
      </c>
      <c r="BY17" s="67">
        <f t="shared" si="3"/>
        <v>454</v>
      </c>
      <c r="BZ17" s="4">
        <v>92</v>
      </c>
    </row>
    <row r="18" spans="1:78" x14ac:dyDescent="0.4">
      <c r="A18" s="1">
        <v>17</v>
      </c>
      <c r="B18" s="4">
        <v>5</v>
      </c>
      <c r="C18" s="15" t="s">
        <v>138</v>
      </c>
      <c r="D18" s="4">
        <v>4208</v>
      </c>
      <c r="E18" s="4">
        <v>1870</v>
      </c>
      <c r="F18" s="5">
        <f t="shared" si="0"/>
        <v>0.4443916349809886</v>
      </c>
      <c r="G18" s="4">
        <v>7447</v>
      </c>
      <c r="H18" s="4">
        <v>290</v>
      </c>
      <c r="I18" s="4">
        <v>246</v>
      </c>
      <c r="J18" s="4">
        <v>281</v>
      </c>
      <c r="K18" s="4">
        <v>229</v>
      </c>
      <c r="L18" s="4">
        <v>375</v>
      </c>
      <c r="M18" s="4">
        <v>453</v>
      </c>
      <c r="N18" s="4">
        <v>494</v>
      </c>
      <c r="O18" s="4">
        <v>536</v>
      </c>
      <c r="P18" s="4">
        <v>610</v>
      </c>
      <c r="Q18" s="4">
        <v>515</v>
      </c>
      <c r="R18" s="4">
        <v>502</v>
      </c>
      <c r="S18" s="4">
        <v>469</v>
      </c>
      <c r="T18" s="4">
        <v>483</v>
      </c>
      <c r="U18" s="4">
        <v>544</v>
      </c>
      <c r="V18" s="4">
        <v>342</v>
      </c>
      <c r="W18" s="4">
        <v>330</v>
      </c>
      <c r="X18" s="4">
        <v>228</v>
      </c>
      <c r="Y18" s="4">
        <v>172</v>
      </c>
      <c r="Z18" s="4">
        <v>61</v>
      </c>
      <c r="AA18" s="4">
        <v>24</v>
      </c>
      <c r="AB18" s="4">
        <v>2</v>
      </c>
      <c r="AC18" s="67">
        <f t="shared" si="1"/>
        <v>259</v>
      </c>
      <c r="AD18" s="4">
        <v>261</v>
      </c>
      <c r="AE18" s="4">
        <v>3197</v>
      </c>
      <c r="AF18" s="4">
        <v>147</v>
      </c>
      <c r="AG18" s="4">
        <v>121</v>
      </c>
      <c r="AH18" s="4">
        <v>139</v>
      </c>
      <c r="AI18" s="4">
        <v>108</v>
      </c>
      <c r="AJ18" s="4">
        <v>124</v>
      </c>
      <c r="AK18" s="4">
        <v>176</v>
      </c>
      <c r="AL18" s="4">
        <v>198</v>
      </c>
      <c r="AM18" s="4">
        <v>240</v>
      </c>
      <c r="AN18" s="4">
        <v>266</v>
      </c>
      <c r="AO18" s="4">
        <v>230</v>
      </c>
      <c r="AP18" s="4">
        <v>213</v>
      </c>
      <c r="AQ18" s="4">
        <v>196</v>
      </c>
      <c r="AR18" s="4">
        <v>235</v>
      </c>
      <c r="AS18" s="4">
        <v>249</v>
      </c>
      <c r="AT18" s="4">
        <v>153</v>
      </c>
      <c r="AU18" s="4">
        <v>131</v>
      </c>
      <c r="AV18" s="4">
        <v>86</v>
      </c>
      <c r="AW18" s="4">
        <v>44</v>
      </c>
      <c r="AX18" s="4">
        <v>9</v>
      </c>
      <c r="AY18" s="4">
        <v>0</v>
      </c>
      <c r="AZ18" s="4">
        <v>1</v>
      </c>
      <c r="BA18" s="67">
        <f t="shared" si="2"/>
        <v>54</v>
      </c>
      <c r="BB18" s="4">
        <v>131</v>
      </c>
      <c r="BC18" s="4">
        <v>4250</v>
      </c>
      <c r="BD18" s="4">
        <v>143</v>
      </c>
      <c r="BE18" s="4">
        <v>125</v>
      </c>
      <c r="BF18" s="4">
        <v>142</v>
      </c>
      <c r="BG18" s="4">
        <v>121</v>
      </c>
      <c r="BH18" s="4">
        <v>251</v>
      </c>
      <c r="BI18" s="4">
        <v>277</v>
      </c>
      <c r="BJ18" s="4">
        <v>296</v>
      </c>
      <c r="BK18" s="4">
        <v>296</v>
      </c>
      <c r="BL18" s="4">
        <v>344</v>
      </c>
      <c r="BM18" s="4">
        <v>285</v>
      </c>
      <c r="BN18" s="4">
        <v>289</v>
      </c>
      <c r="BO18" s="4">
        <v>273</v>
      </c>
      <c r="BP18" s="4">
        <v>248</v>
      </c>
      <c r="BQ18" s="4">
        <v>295</v>
      </c>
      <c r="BR18" s="4">
        <v>189</v>
      </c>
      <c r="BS18" s="4">
        <v>199</v>
      </c>
      <c r="BT18" s="4">
        <v>142</v>
      </c>
      <c r="BU18" s="4">
        <v>128</v>
      </c>
      <c r="BV18" s="4">
        <v>52</v>
      </c>
      <c r="BW18" s="4">
        <v>24</v>
      </c>
      <c r="BX18" s="4">
        <v>1</v>
      </c>
      <c r="BY18" s="67">
        <f t="shared" si="3"/>
        <v>205</v>
      </c>
      <c r="BZ18" s="4">
        <v>130</v>
      </c>
    </row>
    <row r="19" spans="1:78" x14ac:dyDescent="0.4">
      <c r="A19" s="1">
        <v>18</v>
      </c>
      <c r="B19" s="4">
        <v>6</v>
      </c>
      <c r="C19" s="15" t="s">
        <v>139</v>
      </c>
      <c r="D19" s="4">
        <v>5986</v>
      </c>
      <c r="E19" s="4">
        <v>2886</v>
      </c>
      <c r="F19" s="5">
        <f t="shared" si="0"/>
        <v>0.48212495823588375</v>
      </c>
      <c r="G19" s="4">
        <v>9952</v>
      </c>
      <c r="H19" s="4">
        <v>398</v>
      </c>
      <c r="I19" s="4">
        <v>280</v>
      </c>
      <c r="J19" s="4">
        <v>300</v>
      </c>
      <c r="K19" s="4">
        <v>366</v>
      </c>
      <c r="L19" s="4">
        <v>551</v>
      </c>
      <c r="M19" s="4">
        <v>701</v>
      </c>
      <c r="N19" s="4">
        <v>685</v>
      </c>
      <c r="O19" s="4">
        <v>769</v>
      </c>
      <c r="P19" s="4">
        <v>776</v>
      </c>
      <c r="Q19" s="4">
        <v>655</v>
      </c>
      <c r="R19" s="4">
        <v>581</v>
      </c>
      <c r="S19" s="4">
        <v>583</v>
      </c>
      <c r="T19" s="4">
        <v>598</v>
      </c>
      <c r="U19" s="4">
        <v>587</v>
      </c>
      <c r="V19" s="4">
        <v>415</v>
      </c>
      <c r="W19" s="4">
        <v>314</v>
      </c>
      <c r="X19" s="4">
        <v>319</v>
      </c>
      <c r="Y19" s="4">
        <v>232</v>
      </c>
      <c r="Z19" s="4">
        <v>117</v>
      </c>
      <c r="AA19" s="4">
        <v>31</v>
      </c>
      <c r="AB19" s="4">
        <v>7</v>
      </c>
      <c r="AC19" s="67">
        <f t="shared" si="1"/>
        <v>387</v>
      </c>
      <c r="AD19" s="4">
        <v>687</v>
      </c>
      <c r="AE19" s="4">
        <v>4285</v>
      </c>
      <c r="AF19" s="4">
        <v>200</v>
      </c>
      <c r="AG19" s="4">
        <v>144</v>
      </c>
      <c r="AH19" s="4">
        <v>144</v>
      </c>
      <c r="AI19" s="4">
        <v>170</v>
      </c>
      <c r="AJ19" s="4">
        <v>198</v>
      </c>
      <c r="AK19" s="4">
        <v>282</v>
      </c>
      <c r="AL19" s="4">
        <v>294</v>
      </c>
      <c r="AM19" s="4">
        <v>338</v>
      </c>
      <c r="AN19" s="4">
        <v>351</v>
      </c>
      <c r="AO19" s="4">
        <v>303</v>
      </c>
      <c r="AP19" s="4">
        <v>273</v>
      </c>
      <c r="AQ19" s="4">
        <v>252</v>
      </c>
      <c r="AR19" s="4">
        <v>261</v>
      </c>
      <c r="AS19" s="4">
        <v>246</v>
      </c>
      <c r="AT19" s="4">
        <v>177</v>
      </c>
      <c r="AU19" s="4">
        <v>103</v>
      </c>
      <c r="AV19" s="4">
        <v>101</v>
      </c>
      <c r="AW19" s="4">
        <v>57</v>
      </c>
      <c r="AX19" s="4">
        <v>20</v>
      </c>
      <c r="AY19" s="4">
        <v>4</v>
      </c>
      <c r="AZ19" s="4">
        <v>3</v>
      </c>
      <c r="BA19" s="67">
        <f t="shared" si="2"/>
        <v>84</v>
      </c>
      <c r="BB19" s="4">
        <v>364</v>
      </c>
      <c r="BC19" s="4">
        <v>5667</v>
      </c>
      <c r="BD19" s="4">
        <v>198</v>
      </c>
      <c r="BE19" s="4">
        <v>136</v>
      </c>
      <c r="BF19" s="4">
        <v>156</v>
      </c>
      <c r="BG19" s="4">
        <v>196</v>
      </c>
      <c r="BH19" s="4">
        <v>353</v>
      </c>
      <c r="BI19" s="4">
        <v>419</v>
      </c>
      <c r="BJ19" s="4">
        <v>391</v>
      </c>
      <c r="BK19" s="4">
        <v>431</v>
      </c>
      <c r="BL19" s="4">
        <v>425</v>
      </c>
      <c r="BM19" s="4">
        <v>352</v>
      </c>
      <c r="BN19" s="4">
        <v>308</v>
      </c>
      <c r="BO19" s="4">
        <v>331</v>
      </c>
      <c r="BP19" s="4">
        <v>337</v>
      </c>
      <c r="BQ19" s="4">
        <v>341</v>
      </c>
      <c r="BR19" s="4">
        <v>238</v>
      </c>
      <c r="BS19" s="4">
        <v>211</v>
      </c>
      <c r="BT19" s="4">
        <v>218</v>
      </c>
      <c r="BU19" s="4">
        <v>175</v>
      </c>
      <c r="BV19" s="4">
        <v>97</v>
      </c>
      <c r="BW19" s="4">
        <v>27</v>
      </c>
      <c r="BX19" s="4">
        <v>4</v>
      </c>
      <c r="BY19" s="67">
        <f t="shared" si="3"/>
        <v>303</v>
      </c>
      <c r="BZ19" s="4">
        <v>323</v>
      </c>
    </row>
    <row r="20" spans="1:78" x14ac:dyDescent="0.4">
      <c r="A20" s="1">
        <v>19</v>
      </c>
      <c r="B20" s="4">
        <v>7</v>
      </c>
      <c r="C20" s="15" t="s">
        <v>140</v>
      </c>
      <c r="D20" s="4">
        <v>4797</v>
      </c>
      <c r="E20" s="4">
        <v>946</v>
      </c>
      <c r="F20" s="5">
        <f t="shared" si="0"/>
        <v>0.19720658745048988</v>
      </c>
      <c r="G20" s="4">
        <v>7723</v>
      </c>
      <c r="H20" s="4">
        <v>284</v>
      </c>
      <c r="I20" s="4">
        <v>222</v>
      </c>
      <c r="J20" s="4">
        <v>210</v>
      </c>
      <c r="K20" s="4">
        <v>253</v>
      </c>
      <c r="L20" s="4">
        <v>492</v>
      </c>
      <c r="M20" s="4">
        <v>596</v>
      </c>
      <c r="N20" s="4">
        <v>583</v>
      </c>
      <c r="O20" s="4">
        <v>592</v>
      </c>
      <c r="P20" s="4">
        <v>579</v>
      </c>
      <c r="Q20" s="4">
        <v>480</v>
      </c>
      <c r="R20" s="4">
        <v>434</v>
      </c>
      <c r="S20" s="4">
        <v>457</v>
      </c>
      <c r="T20" s="4">
        <v>462</v>
      </c>
      <c r="U20" s="4">
        <v>485</v>
      </c>
      <c r="V20" s="4">
        <v>341</v>
      </c>
      <c r="W20" s="4">
        <v>261</v>
      </c>
      <c r="X20" s="4">
        <v>246</v>
      </c>
      <c r="Y20" s="4">
        <v>178</v>
      </c>
      <c r="Z20" s="4">
        <v>55</v>
      </c>
      <c r="AA20" s="4">
        <v>28</v>
      </c>
      <c r="AB20" s="4">
        <v>2</v>
      </c>
      <c r="AC20" s="67">
        <f t="shared" si="1"/>
        <v>263</v>
      </c>
      <c r="AD20" s="4">
        <v>483</v>
      </c>
      <c r="AE20" s="4">
        <v>3395</v>
      </c>
      <c r="AF20" s="4">
        <v>132</v>
      </c>
      <c r="AG20" s="4">
        <v>111</v>
      </c>
      <c r="AH20" s="4">
        <v>98</v>
      </c>
      <c r="AI20" s="4">
        <v>138</v>
      </c>
      <c r="AJ20" s="4">
        <v>189</v>
      </c>
      <c r="AK20" s="4">
        <v>254</v>
      </c>
      <c r="AL20" s="4">
        <v>254</v>
      </c>
      <c r="AM20" s="4">
        <v>271</v>
      </c>
      <c r="AN20" s="4">
        <v>269</v>
      </c>
      <c r="AO20" s="4">
        <v>208</v>
      </c>
      <c r="AP20" s="4">
        <v>190</v>
      </c>
      <c r="AQ20" s="4">
        <v>196</v>
      </c>
      <c r="AR20" s="4">
        <v>208</v>
      </c>
      <c r="AS20" s="4">
        <v>226</v>
      </c>
      <c r="AT20" s="4">
        <v>145</v>
      </c>
      <c r="AU20" s="4">
        <v>91</v>
      </c>
      <c r="AV20" s="4">
        <v>80</v>
      </c>
      <c r="AW20" s="4">
        <v>57</v>
      </c>
      <c r="AX20" s="4">
        <v>7</v>
      </c>
      <c r="AY20" s="4">
        <v>4</v>
      </c>
      <c r="AZ20" s="4">
        <v>0</v>
      </c>
      <c r="BA20" s="67">
        <f t="shared" si="2"/>
        <v>68</v>
      </c>
      <c r="BB20" s="4">
        <v>267</v>
      </c>
      <c r="BC20" s="4">
        <v>4328</v>
      </c>
      <c r="BD20" s="4">
        <v>152</v>
      </c>
      <c r="BE20" s="4">
        <v>111</v>
      </c>
      <c r="BF20" s="4">
        <v>112</v>
      </c>
      <c r="BG20" s="4">
        <v>115</v>
      </c>
      <c r="BH20" s="4">
        <v>303</v>
      </c>
      <c r="BI20" s="4">
        <v>342</v>
      </c>
      <c r="BJ20" s="4">
        <v>329</v>
      </c>
      <c r="BK20" s="4">
        <v>321</v>
      </c>
      <c r="BL20" s="4">
        <v>310</v>
      </c>
      <c r="BM20" s="4">
        <v>272</v>
      </c>
      <c r="BN20" s="4">
        <v>244</v>
      </c>
      <c r="BO20" s="4">
        <v>261</v>
      </c>
      <c r="BP20" s="4">
        <v>254</v>
      </c>
      <c r="BQ20" s="4">
        <v>259</v>
      </c>
      <c r="BR20" s="4">
        <v>196</v>
      </c>
      <c r="BS20" s="4">
        <v>170</v>
      </c>
      <c r="BT20" s="4">
        <v>166</v>
      </c>
      <c r="BU20" s="4">
        <v>121</v>
      </c>
      <c r="BV20" s="4">
        <v>48</v>
      </c>
      <c r="BW20" s="4">
        <v>24</v>
      </c>
      <c r="BX20" s="4">
        <v>2</v>
      </c>
      <c r="BY20" s="67">
        <f t="shared" si="3"/>
        <v>195</v>
      </c>
      <c r="BZ20" s="4">
        <v>216</v>
      </c>
    </row>
    <row r="21" spans="1:78" x14ac:dyDescent="0.4">
      <c r="A21" s="1">
        <v>20</v>
      </c>
      <c r="B21" s="4">
        <v>8</v>
      </c>
      <c r="C21" s="15" t="s">
        <v>141</v>
      </c>
      <c r="D21" s="4">
        <v>4904</v>
      </c>
      <c r="E21" s="4">
        <v>1151</v>
      </c>
      <c r="F21" s="5">
        <f t="shared" si="0"/>
        <v>0.2347063621533442</v>
      </c>
      <c r="G21" s="4">
        <v>8005</v>
      </c>
      <c r="H21" s="4">
        <v>324</v>
      </c>
      <c r="I21" s="4">
        <v>244</v>
      </c>
      <c r="J21" s="4">
        <v>187</v>
      </c>
      <c r="K21" s="4">
        <v>272</v>
      </c>
      <c r="L21" s="4">
        <v>450</v>
      </c>
      <c r="M21" s="4">
        <v>598</v>
      </c>
      <c r="N21" s="4">
        <v>638</v>
      </c>
      <c r="O21" s="4">
        <v>525</v>
      </c>
      <c r="P21" s="4">
        <v>582</v>
      </c>
      <c r="Q21" s="4">
        <v>460</v>
      </c>
      <c r="R21" s="4">
        <v>463</v>
      </c>
      <c r="S21" s="4">
        <v>492</v>
      </c>
      <c r="T21" s="4">
        <v>554</v>
      </c>
      <c r="U21" s="4">
        <v>567</v>
      </c>
      <c r="V21" s="4">
        <v>421</v>
      </c>
      <c r="W21" s="4">
        <v>326</v>
      </c>
      <c r="X21" s="4">
        <v>292</v>
      </c>
      <c r="Y21" s="4">
        <v>180</v>
      </c>
      <c r="Z21" s="4">
        <v>69</v>
      </c>
      <c r="AA21" s="4">
        <v>17</v>
      </c>
      <c r="AB21" s="4">
        <v>1</v>
      </c>
      <c r="AC21" s="67">
        <f t="shared" si="1"/>
        <v>267</v>
      </c>
      <c r="AD21" s="4">
        <v>343</v>
      </c>
      <c r="AE21" s="4">
        <v>3762</v>
      </c>
      <c r="AF21" s="4">
        <v>161</v>
      </c>
      <c r="AG21" s="4">
        <v>126</v>
      </c>
      <c r="AH21" s="4">
        <v>90</v>
      </c>
      <c r="AI21" s="4">
        <v>117</v>
      </c>
      <c r="AJ21" s="4">
        <v>211</v>
      </c>
      <c r="AK21" s="4">
        <v>264</v>
      </c>
      <c r="AL21" s="4">
        <v>313</v>
      </c>
      <c r="AM21" s="4">
        <v>256</v>
      </c>
      <c r="AN21" s="4">
        <v>307</v>
      </c>
      <c r="AO21" s="4">
        <v>224</v>
      </c>
      <c r="AP21" s="4">
        <v>225</v>
      </c>
      <c r="AQ21" s="4">
        <v>255</v>
      </c>
      <c r="AR21" s="4">
        <v>288</v>
      </c>
      <c r="AS21" s="4">
        <v>276</v>
      </c>
      <c r="AT21" s="4">
        <v>180</v>
      </c>
      <c r="AU21" s="4">
        <v>111</v>
      </c>
      <c r="AV21" s="4">
        <v>75</v>
      </c>
      <c r="AW21" s="4">
        <v>54</v>
      </c>
      <c r="AX21" s="4">
        <v>20</v>
      </c>
      <c r="AY21" s="4">
        <v>3</v>
      </c>
      <c r="AZ21" s="4">
        <v>0</v>
      </c>
      <c r="BA21" s="67">
        <f t="shared" si="2"/>
        <v>77</v>
      </c>
      <c r="BB21" s="4">
        <v>206</v>
      </c>
      <c r="BC21" s="4">
        <v>4243</v>
      </c>
      <c r="BD21" s="4">
        <v>163</v>
      </c>
      <c r="BE21" s="4">
        <v>118</v>
      </c>
      <c r="BF21" s="4">
        <v>97</v>
      </c>
      <c r="BG21" s="4">
        <v>155</v>
      </c>
      <c r="BH21" s="4">
        <v>239</v>
      </c>
      <c r="BI21" s="4">
        <v>334</v>
      </c>
      <c r="BJ21" s="4">
        <v>325</v>
      </c>
      <c r="BK21" s="4">
        <v>269</v>
      </c>
      <c r="BL21" s="4">
        <v>275</v>
      </c>
      <c r="BM21" s="4">
        <v>236</v>
      </c>
      <c r="BN21" s="4">
        <v>238</v>
      </c>
      <c r="BO21" s="4">
        <v>237</v>
      </c>
      <c r="BP21" s="4">
        <v>266</v>
      </c>
      <c r="BQ21" s="4">
        <v>291</v>
      </c>
      <c r="BR21" s="4">
        <v>241</v>
      </c>
      <c r="BS21" s="4">
        <v>215</v>
      </c>
      <c r="BT21" s="4">
        <v>217</v>
      </c>
      <c r="BU21" s="4">
        <v>126</v>
      </c>
      <c r="BV21" s="4">
        <v>49</v>
      </c>
      <c r="BW21" s="4">
        <v>14</v>
      </c>
      <c r="BX21" s="4">
        <v>1</v>
      </c>
      <c r="BY21" s="67">
        <f t="shared" si="3"/>
        <v>190</v>
      </c>
      <c r="BZ21" s="4">
        <v>137</v>
      </c>
    </row>
    <row r="22" spans="1:78" x14ac:dyDescent="0.4">
      <c r="A22" s="1">
        <v>21</v>
      </c>
      <c r="B22" s="4">
        <v>19</v>
      </c>
      <c r="C22" s="15" t="s">
        <v>142</v>
      </c>
      <c r="D22" s="4">
        <v>5978</v>
      </c>
      <c r="E22" s="4">
        <v>3341</v>
      </c>
      <c r="F22" s="5">
        <f t="shared" si="0"/>
        <v>0.55888256942121106</v>
      </c>
      <c r="G22" s="4">
        <v>12213</v>
      </c>
      <c r="H22" s="4">
        <v>454</v>
      </c>
      <c r="I22" s="4">
        <v>415</v>
      </c>
      <c r="J22" s="4">
        <v>474</v>
      </c>
      <c r="K22" s="4">
        <v>592</v>
      </c>
      <c r="L22" s="4">
        <v>538</v>
      </c>
      <c r="M22" s="4">
        <v>583</v>
      </c>
      <c r="N22" s="4">
        <v>662</v>
      </c>
      <c r="O22" s="4">
        <v>732</v>
      </c>
      <c r="P22" s="4">
        <v>834</v>
      </c>
      <c r="Q22" s="4">
        <v>717</v>
      </c>
      <c r="R22" s="4">
        <v>751</v>
      </c>
      <c r="S22" s="4">
        <v>798</v>
      </c>
      <c r="T22" s="4">
        <v>861</v>
      </c>
      <c r="U22" s="4">
        <v>840</v>
      </c>
      <c r="V22" s="4">
        <v>674</v>
      </c>
      <c r="W22" s="4">
        <v>635</v>
      </c>
      <c r="X22" s="4">
        <v>584</v>
      </c>
      <c r="Y22" s="4">
        <v>470</v>
      </c>
      <c r="Z22" s="4">
        <v>177</v>
      </c>
      <c r="AA22" s="4">
        <v>36</v>
      </c>
      <c r="AB22" s="4">
        <v>13</v>
      </c>
      <c r="AC22" s="67">
        <f t="shared" si="1"/>
        <v>696</v>
      </c>
      <c r="AD22" s="4">
        <v>373</v>
      </c>
      <c r="AE22" s="4">
        <v>5621</v>
      </c>
      <c r="AF22" s="4">
        <v>221</v>
      </c>
      <c r="AG22" s="4">
        <v>225</v>
      </c>
      <c r="AH22" s="4">
        <v>243</v>
      </c>
      <c r="AI22" s="4">
        <v>342</v>
      </c>
      <c r="AJ22" s="4">
        <v>247</v>
      </c>
      <c r="AK22" s="4">
        <v>253</v>
      </c>
      <c r="AL22" s="4">
        <v>301</v>
      </c>
      <c r="AM22" s="4">
        <v>354</v>
      </c>
      <c r="AN22" s="4">
        <v>386</v>
      </c>
      <c r="AO22" s="4">
        <v>336</v>
      </c>
      <c r="AP22" s="4">
        <v>348</v>
      </c>
      <c r="AQ22" s="4">
        <v>380</v>
      </c>
      <c r="AR22" s="4">
        <v>398</v>
      </c>
      <c r="AS22" s="4">
        <v>404</v>
      </c>
      <c r="AT22" s="4">
        <v>291</v>
      </c>
      <c r="AU22" s="4">
        <v>255</v>
      </c>
      <c r="AV22" s="4">
        <v>210</v>
      </c>
      <c r="AW22" s="4">
        <v>164</v>
      </c>
      <c r="AX22" s="4">
        <v>48</v>
      </c>
      <c r="AY22" s="4">
        <v>9</v>
      </c>
      <c r="AZ22" s="4">
        <v>2</v>
      </c>
      <c r="BA22" s="67">
        <f t="shared" si="2"/>
        <v>223</v>
      </c>
      <c r="BB22" s="4">
        <v>204</v>
      </c>
      <c r="BC22" s="4">
        <v>6592</v>
      </c>
      <c r="BD22" s="4">
        <v>233</v>
      </c>
      <c r="BE22" s="4">
        <v>190</v>
      </c>
      <c r="BF22" s="4">
        <v>231</v>
      </c>
      <c r="BG22" s="4">
        <v>250</v>
      </c>
      <c r="BH22" s="4">
        <v>291</v>
      </c>
      <c r="BI22" s="4">
        <v>330</v>
      </c>
      <c r="BJ22" s="4">
        <v>361</v>
      </c>
      <c r="BK22" s="4">
        <v>378</v>
      </c>
      <c r="BL22" s="4">
        <v>448</v>
      </c>
      <c r="BM22" s="4">
        <v>381</v>
      </c>
      <c r="BN22" s="4">
        <v>403</v>
      </c>
      <c r="BO22" s="4">
        <v>418</v>
      </c>
      <c r="BP22" s="4">
        <v>463</v>
      </c>
      <c r="BQ22" s="4">
        <v>436</v>
      </c>
      <c r="BR22" s="4">
        <v>383</v>
      </c>
      <c r="BS22" s="4">
        <v>380</v>
      </c>
      <c r="BT22" s="4">
        <v>374</v>
      </c>
      <c r="BU22" s="4">
        <v>306</v>
      </c>
      <c r="BV22" s="4">
        <v>129</v>
      </c>
      <c r="BW22" s="4">
        <v>27</v>
      </c>
      <c r="BX22" s="4">
        <v>11</v>
      </c>
      <c r="BY22" s="67">
        <f t="shared" si="3"/>
        <v>473</v>
      </c>
      <c r="BZ22" s="4">
        <v>169</v>
      </c>
    </row>
    <row r="23" spans="1:78" x14ac:dyDescent="0.4">
      <c r="A23" s="1">
        <v>22</v>
      </c>
      <c r="B23" s="4">
        <v>20</v>
      </c>
      <c r="C23" s="15" t="s">
        <v>143</v>
      </c>
      <c r="D23" s="4">
        <v>5333</v>
      </c>
      <c r="E23" s="4">
        <v>3305</v>
      </c>
      <c r="F23" s="5">
        <f t="shared" si="0"/>
        <v>0.61972623288955564</v>
      </c>
      <c r="G23" s="4">
        <v>12586</v>
      </c>
      <c r="H23" s="4">
        <v>554</v>
      </c>
      <c r="I23" s="4">
        <v>621</v>
      </c>
      <c r="J23" s="4">
        <v>745</v>
      </c>
      <c r="K23" s="4">
        <v>617</v>
      </c>
      <c r="L23" s="4">
        <v>399</v>
      </c>
      <c r="M23" s="4">
        <v>513</v>
      </c>
      <c r="N23" s="4">
        <v>721</v>
      </c>
      <c r="O23" s="4">
        <v>919</v>
      </c>
      <c r="P23" s="4">
        <v>1047</v>
      </c>
      <c r="Q23" s="4">
        <v>901</v>
      </c>
      <c r="R23" s="4">
        <v>820</v>
      </c>
      <c r="S23" s="4">
        <v>795</v>
      </c>
      <c r="T23" s="4">
        <v>783</v>
      </c>
      <c r="U23" s="4">
        <v>800</v>
      </c>
      <c r="V23" s="4">
        <v>561</v>
      </c>
      <c r="W23" s="4">
        <v>467</v>
      </c>
      <c r="X23" s="4">
        <v>503</v>
      </c>
      <c r="Y23" s="4">
        <v>329</v>
      </c>
      <c r="Z23" s="4">
        <v>145</v>
      </c>
      <c r="AA23" s="4">
        <v>38</v>
      </c>
      <c r="AB23" s="4">
        <v>2</v>
      </c>
      <c r="AC23" s="67">
        <f t="shared" si="1"/>
        <v>514</v>
      </c>
      <c r="AD23" s="4">
        <v>306</v>
      </c>
      <c r="AE23" s="4">
        <v>5871</v>
      </c>
      <c r="AF23" s="4">
        <v>267</v>
      </c>
      <c r="AG23" s="4">
        <v>314</v>
      </c>
      <c r="AH23" s="4">
        <v>391</v>
      </c>
      <c r="AI23" s="4">
        <v>320</v>
      </c>
      <c r="AJ23" s="4">
        <v>176</v>
      </c>
      <c r="AK23" s="4">
        <v>237</v>
      </c>
      <c r="AL23" s="4">
        <v>304</v>
      </c>
      <c r="AM23" s="4">
        <v>411</v>
      </c>
      <c r="AN23" s="4">
        <v>522</v>
      </c>
      <c r="AO23" s="4">
        <v>433</v>
      </c>
      <c r="AP23" s="4">
        <v>375</v>
      </c>
      <c r="AQ23" s="4">
        <v>388</v>
      </c>
      <c r="AR23" s="4">
        <v>384</v>
      </c>
      <c r="AS23" s="4">
        <v>385</v>
      </c>
      <c r="AT23" s="4">
        <v>260</v>
      </c>
      <c r="AU23" s="4">
        <v>179</v>
      </c>
      <c r="AV23" s="4">
        <v>192</v>
      </c>
      <c r="AW23" s="4">
        <v>109</v>
      </c>
      <c r="AX23" s="4">
        <v>46</v>
      </c>
      <c r="AY23" s="4">
        <v>9</v>
      </c>
      <c r="AZ23" s="4">
        <v>2</v>
      </c>
      <c r="BA23" s="67">
        <f t="shared" si="2"/>
        <v>166</v>
      </c>
      <c r="BB23" s="4">
        <v>167</v>
      </c>
      <c r="BC23" s="4">
        <v>6715</v>
      </c>
      <c r="BD23" s="4">
        <v>287</v>
      </c>
      <c r="BE23" s="4">
        <v>307</v>
      </c>
      <c r="BF23" s="4">
        <v>354</v>
      </c>
      <c r="BG23" s="4">
        <v>297</v>
      </c>
      <c r="BH23" s="4">
        <v>223</v>
      </c>
      <c r="BI23" s="4">
        <v>276</v>
      </c>
      <c r="BJ23" s="4">
        <v>417</v>
      </c>
      <c r="BK23" s="4">
        <v>508</v>
      </c>
      <c r="BL23" s="4">
        <v>525</v>
      </c>
      <c r="BM23" s="4">
        <v>468</v>
      </c>
      <c r="BN23" s="4">
        <v>445</v>
      </c>
      <c r="BO23" s="4">
        <v>407</v>
      </c>
      <c r="BP23" s="4">
        <v>399</v>
      </c>
      <c r="BQ23" s="4">
        <v>415</v>
      </c>
      <c r="BR23" s="4">
        <v>301</v>
      </c>
      <c r="BS23" s="4">
        <v>288</v>
      </c>
      <c r="BT23" s="4">
        <v>311</v>
      </c>
      <c r="BU23" s="4">
        <v>220</v>
      </c>
      <c r="BV23" s="4">
        <v>99</v>
      </c>
      <c r="BW23" s="4">
        <v>29</v>
      </c>
      <c r="BX23" s="4">
        <v>0</v>
      </c>
      <c r="BY23" s="67">
        <f t="shared" si="3"/>
        <v>348</v>
      </c>
      <c r="BZ23" s="4">
        <v>139</v>
      </c>
    </row>
    <row r="24" spans="1:78" x14ac:dyDescent="0.4">
      <c r="A24" s="1">
        <v>23</v>
      </c>
      <c r="B24" s="4">
        <v>21</v>
      </c>
      <c r="C24" s="15" t="s">
        <v>144</v>
      </c>
      <c r="D24" s="4">
        <v>3675</v>
      </c>
      <c r="E24" s="4">
        <v>3129</v>
      </c>
      <c r="F24" s="5">
        <f t="shared" si="0"/>
        <v>0.85142857142857142</v>
      </c>
      <c r="G24" s="4">
        <v>8732</v>
      </c>
      <c r="H24" s="4">
        <v>282</v>
      </c>
      <c r="I24" s="4">
        <v>354</v>
      </c>
      <c r="J24" s="4">
        <v>445</v>
      </c>
      <c r="K24" s="4">
        <v>435</v>
      </c>
      <c r="L24" s="4">
        <v>295</v>
      </c>
      <c r="M24" s="4">
        <v>261</v>
      </c>
      <c r="N24" s="4">
        <v>356</v>
      </c>
      <c r="O24" s="4">
        <v>453</v>
      </c>
      <c r="P24" s="4">
        <v>589</v>
      </c>
      <c r="Q24" s="4">
        <v>537</v>
      </c>
      <c r="R24" s="4">
        <v>586</v>
      </c>
      <c r="S24" s="4">
        <v>531</v>
      </c>
      <c r="T24" s="4">
        <v>614</v>
      </c>
      <c r="U24" s="4">
        <v>735</v>
      </c>
      <c r="V24" s="4">
        <v>723</v>
      </c>
      <c r="W24" s="4">
        <v>630</v>
      </c>
      <c r="X24" s="4">
        <v>478</v>
      </c>
      <c r="Y24" s="4">
        <v>214</v>
      </c>
      <c r="Z24" s="4">
        <v>73</v>
      </c>
      <c r="AA24" s="4">
        <v>12</v>
      </c>
      <c r="AB24" s="4">
        <v>1</v>
      </c>
      <c r="AC24" s="67">
        <f t="shared" si="1"/>
        <v>300</v>
      </c>
      <c r="AD24" s="4">
        <v>128</v>
      </c>
      <c r="AE24" s="4">
        <v>3961</v>
      </c>
      <c r="AF24" s="4">
        <v>138</v>
      </c>
      <c r="AG24" s="4">
        <v>173</v>
      </c>
      <c r="AH24" s="4">
        <v>229</v>
      </c>
      <c r="AI24" s="4">
        <v>208</v>
      </c>
      <c r="AJ24" s="4">
        <v>130</v>
      </c>
      <c r="AK24" s="4">
        <v>119</v>
      </c>
      <c r="AL24" s="4">
        <v>155</v>
      </c>
      <c r="AM24" s="4">
        <v>201</v>
      </c>
      <c r="AN24" s="4">
        <v>273</v>
      </c>
      <c r="AO24" s="4">
        <v>243</v>
      </c>
      <c r="AP24" s="4">
        <v>264</v>
      </c>
      <c r="AQ24" s="4">
        <v>246</v>
      </c>
      <c r="AR24" s="4">
        <v>256</v>
      </c>
      <c r="AS24" s="4">
        <v>321</v>
      </c>
      <c r="AT24" s="4">
        <v>328</v>
      </c>
      <c r="AU24" s="4">
        <v>268</v>
      </c>
      <c r="AV24" s="4">
        <v>223</v>
      </c>
      <c r="AW24" s="4">
        <v>91</v>
      </c>
      <c r="AX24" s="4">
        <v>16</v>
      </c>
      <c r="AY24" s="4">
        <v>4</v>
      </c>
      <c r="AZ24" s="4">
        <v>0</v>
      </c>
      <c r="BA24" s="67">
        <f t="shared" si="2"/>
        <v>111</v>
      </c>
      <c r="BB24" s="4">
        <v>75</v>
      </c>
      <c r="BC24" s="4">
        <v>4771</v>
      </c>
      <c r="BD24" s="4">
        <v>144</v>
      </c>
      <c r="BE24" s="4">
        <v>181</v>
      </c>
      <c r="BF24" s="4">
        <v>216</v>
      </c>
      <c r="BG24" s="4">
        <v>227</v>
      </c>
      <c r="BH24" s="4">
        <v>165</v>
      </c>
      <c r="BI24" s="4">
        <v>142</v>
      </c>
      <c r="BJ24" s="4">
        <v>201</v>
      </c>
      <c r="BK24" s="4">
        <v>252</v>
      </c>
      <c r="BL24" s="4">
        <v>316</v>
      </c>
      <c r="BM24" s="4">
        <v>294</v>
      </c>
      <c r="BN24" s="4">
        <v>322</v>
      </c>
      <c r="BO24" s="4">
        <v>285</v>
      </c>
      <c r="BP24" s="4">
        <v>358</v>
      </c>
      <c r="BQ24" s="4">
        <v>414</v>
      </c>
      <c r="BR24" s="4">
        <v>395</v>
      </c>
      <c r="BS24" s="4">
        <v>362</v>
      </c>
      <c r="BT24" s="4">
        <v>255</v>
      </c>
      <c r="BU24" s="4">
        <v>123</v>
      </c>
      <c r="BV24" s="4">
        <v>57</v>
      </c>
      <c r="BW24" s="4">
        <v>8</v>
      </c>
      <c r="BX24" s="4">
        <v>1</v>
      </c>
      <c r="BY24" s="67">
        <f t="shared" si="3"/>
        <v>189</v>
      </c>
      <c r="BZ24" s="4">
        <v>53</v>
      </c>
    </row>
    <row r="25" spans="1:78" x14ac:dyDescent="0.4">
      <c r="A25" s="1">
        <v>24</v>
      </c>
      <c r="B25" s="4">
        <v>23</v>
      </c>
      <c r="C25" s="15" t="s">
        <v>145</v>
      </c>
      <c r="D25" s="4">
        <v>2654</v>
      </c>
      <c r="E25" s="4">
        <v>2253</v>
      </c>
      <c r="F25" s="5">
        <f t="shared" si="0"/>
        <v>0.84890730972117556</v>
      </c>
      <c r="G25" s="4">
        <v>6036</v>
      </c>
      <c r="H25" s="4">
        <v>230</v>
      </c>
      <c r="I25" s="4">
        <v>297</v>
      </c>
      <c r="J25" s="4">
        <v>259</v>
      </c>
      <c r="K25" s="4">
        <v>268</v>
      </c>
      <c r="L25" s="4">
        <v>174</v>
      </c>
      <c r="M25" s="4">
        <v>178</v>
      </c>
      <c r="N25" s="4">
        <v>262</v>
      </c>
      <c r="O25" s="4">
        <v>370</v>
      </c>
      <c r="P25" s="4">
        <v>374</v>
      </c>
      <c r="Q25" s="4">
        <v>299</v>
      </c>
      <c r="R25" s="4">
        <v>334</v>
      </c>
      <c r="S25" s="4">
        <v>367</v>
      </c>
      <c r="T25" s="4">
        <v>528</v>
      </c>
      <c r="U25" s="4">
        <v>694</v>
      </c>
      <c r="V25" s="4">
        <v>519</v>
      </c>
      <c r="W25" s="4">
        <v>398</v>
      </c>
      <c r="X25" s="4">
        <v>264</v>
      </c>
      <c r="Y25" s="4">
        <v>120</v>
      </c>
      <c r="Z25" s="4">
        <v>41</v>
      </c>
      <c r="AA25" s="4">
        <v>7</v>
      </c>
      <c r="AB25" s="4">
        <v>0</v>
      </c>
      <c r="AC25" s="67">
        <f t="shared" si="1"/>
        <v>168</v>
      </c>
      <c r="AD25" s="4">
        <v>53</v>
      </c>
      <c r="AE25" s="4">
        <v>2754</v>
      </c>
      <c r="AF25" s="4">
        <v>112</v>
      </c>
      <c r="AG25" s="4">
        <v>163</v>
      </c>
      <c r="AH25" s="4">
        <v>144</v>
      </c>
      <c r="AI25" s="4">
        <v>132</v>
      </c>
      <c r="AJ25" s="4">
        <v>84</v>
      </c>
      <c r="AK25" s="4">
        <v>79</v>
      </c>
      <c r="AL25" s="4">
        <v>112</v>
      </c>
      <c r="AM25" s="4">
        <v>161</v>
      </c>
      <c r="AN25" s="4">
        <v>176</v>
      </c>
      <c r="AO25" s="4">
        <v>139</v>
      </c>
      <c r="AP25" s="4">
        <v>148</v>
      </c>
      <c r="AQ25" s="4">
        <v>169</v>
      </c>
      <c r="AR25" s="4">
        <v>220</v>
      </c>
      <c r="AS25" s="4">
        <v>299</v>
      </c>
      <c r="AT25" s="4">
        <v>242</v>
      </c>
      <c r="AU25" s="4">
        <v>174</v>
      </c>
      <c r="AV25" s="4">
        <v>102</v>
      </c>
      <c r="AW25" s="4">
        <v>48</v>
      </c>
      <c r="AX25" s="4">
        <v>11</v>
      </c>
      <c r="AY25" s="4">
        <v>4</v>
      </c>
      <c r="AZ25" s="4">
        <v>0</v>
      </c>
      <c r="BA25" s="67">
        <f t="shared" si="2"/>
        <v>63</v>
      </c>
      <c r="BB25" s="4">
        <v>35</v>
      </c>
      <c r="BC25" s="4">
        <v>3282</v>
      </c>
      <c r="BD25" s="4">
        <v>118</v>
      </c>
      <c r="BE25" s="4">
        <v>134</v>
      </c>
      <c r="BF25" s="4">
        <v>115</v>
      </c>
      <c r="BG25" s="4">
        <v>136</v>
      </c>
      <c r="BH25" s="4">
        <v>90</v>
      </c>
      <c r="BI25" s="4">
        <v>99</v>
      </c>
      <c r="BJ25" s="4">
        <v>150</v>
      </c>
      <c r="BK25" s="4">
        <v>209</v>
      </c>
      <c r="BL25" s="4">
        <v>198</v>
      </c>
      <c r="BM25" s="4">
        <v>160</v>
      </c>
      <c r="BN25" s="4">
        <v>186</v>
      </c>
      <c r="BO25" s="4">
        <v>198</v>
      </c>
      <c r="BP25" s="4">
        <v>308</v>
      </c>
      <c r="BQ25" s="4">
        <v>395</v>
      </c>
      <c r="BR25" s="4">
        <v>277</v>
      </c>
      <c r="BS25" s="4">
        <v>224</v>
      </c>
      <c r="BT25" s="4">
        <v>162</v>
      </c>
      <c r="BU25" s="4">
        <v>72</v>
      </c>
      <c r="BV25" s="4">
        <v>30</v>
      </c>
      <c r="BW25" s="4">
        <v>3</v>
      </c>
      <c r="BX25" s="4">
        <v>0</v>
      </c>
      <c r="BY25" s="67">
        <f t="shared" si="3"/>
        <v>105</v>
      </c>
      <c r="BZ25" s="4">
        <v>18</v>
      </c>
    </row>
    <row r="26" spans="1:78" x14ac:dyDescent="0.4">
      <c r="A26" s="1">
        <v>25</v>
      </c>
      <c r="B26" s="4">
        <v>24</v>
      </c>
      <c r="C26" s="15" t="s">
        <v>146</v>
      </c>
      <c r="D26" s="4">
        <v>2229</v>
      </c>
      <c r="E26" s="4">
        <v>1873</v>
      </c>
      <c r="F26" s="5">
        <f t="shared" si="0"/>
        <v>0.84028712427097352</v>
      </c>
      <c r="G26" s="4">
        <v>5436</v>
      </c>
      <c r="H26" s="4">
        <v>210</v>
      </c>
      <c r="I26" s="4">
        <v>236</v>
      </c>
      <c r="J26" s="4">
        <v>314</v>
      </c>
      <c r="K26" s="4">
        <v>347</v>
      </c>
      <c r="L26" s="4">
        <v>187</v>
      </c>
      <c r="M26" s="4">
        <v>172</v>
      </c>
      <c r="N26" s="4">
        <v>279</v>
      </c>
      <c r="O26" s="4">
        <v>314</v>
      </c>
      <c r="P26" s="4">
        <v>375</v>
      </c>
      <c r="Q26" s="4">
        <v>336</v>
      </c>
      <c r="R26" s="4">
        <v>367</v>
      </c>
      <c r="S26" s="4">
        <v>305</v>
      </c>
      <c r="T26" s="4">
        <v>449</v>
      </c>
      <c r="U26" s="4">
        <v>505</v>
      </c>
      <c r="V26" s="4">
        <v>381</v>
      </c>
      <c r="W26" s="4">
        <v>244</v>
      </c>
      <c r="X26" s="4">
        <v>178</v>
      </c>
      <c r="Y26" s="4">
        <v>106</v>
      </c>
      <c r="Z26" s="4">
        <v>51</v>
      </c>
      <c r="AA26" s="4">
        <v>13</v>
      </c>
      <c r="AB26" s="4">
        <v>4</v>
      </c>
      <c r="AC26" s="67">
        <f t="shared" si="1"/>
        <v>174</v>
      </c>
      <c r="AD26" s="4">
        <v>63</v>
      </c>
      <c r="AE26" s="4">
        <v>2427</v>
      </c>
      <c r="AF26" s="4">
        <v>102</v>
      </c>
      <c r="AG26" s="4">
        <v>126</v>
      </c>
      <c r="AH26" s="4">
        <v>159</v>
      </c>
      <c r="AI26" s="4">
        <v>153</v>
      </c>
      <c r="AJ26" s="4">
        <v>64</v>
      </c>
      <c r="AK26" s="4">
        <v>76</v>
      </c>
      <c r="AL26" s="4">
        <v>126</v>
      </c>
      <c r="AM26" s="4">
        <v>156</v>
      </c>
      <c r="AN26" s="4">
        <v>154</v>
      </c>
      <c r="AO26" s="4">
        <v>148</v>
      </c>
      <c r="AP26" s="4">
        <v>174</v>
      </c>
      <c r="AQ26" s="4">
        <v>136</v>
      </c>
      <c r="AR26" s="4">
        <v>189</v>
      </c>
      <c r="AS26" s="4">
        <v>220</v>
      </c>
      <c r="AT26" s="4">
        <v>168</v>
      </c>
      <c r="AU26" s="4">
        <v>107</v>
      </c>
      <c r="AV26" s="4">
        <v>80</v>
      </c>
      <c r="AW26" s="4">
        <v>41</v>
      </c>
      <c r="AX26" s="4">
        <v>9</v>
      </c>
      <c r="AY26" s="4">
        <v>2</v>
      </c>
      <c r="AZ26" s="4">
        <v>0</v>
      </c>
      <c r="BA26" s="67">
        <f t="shared" si="2"/>
        <v>52</v>
      </c>
      <c r="BB26" s="4">
        <v>37</v>
      </c>
      <c r="BC26" s="4">
        <v>3009</v>
      </c>
      <c r="BD26" s="4">
        <v>108</v>
      </c>
      <c r="BE26" s="4">
        <v>110</v>
      </c>
      <c r="BF26" s="4">
        <v>155</v>
      </c>
      <c r="BG26" s="4">
        <v>194</v>
      </c>
      <c r="BH26" s="4">
        <v>123</v>
      </c>
      <c r="BI26" s="4">
        <v>96</v>
      </c>
      <c r="BJ26" s="4">
        <v>153</v>
      </c>
      <c r="BK26" s="4">
        <v>158</v>
      </c>
      <c r="BL26" s="4">
        <v>221</v>
      </c>
      <c r="BM26" s="4">
        <v>188</v>
      </c>
      <c r="BN26" s="4">
        <v>193</v>
      </c>
      <c r="BO26" s="4">
        <v>169</v>
      </c>
      <c r="BP26" s="4">
        <v>260</v>
      </c>
      <c r="BQ26" s="4">
        <v>285</v>
      </c>
      <c r="BR26" s="4">
        <v>213</v>
      </c>
      <c r="BS26" s="4">
        <v>137</v>
      </c>
      <c r="BT26" s="4">
        <v>98</v>
      </c>
      <c r="BU26" s="4">
        <v>65</v>
      </c>
      <c r="BV26" s="4">
        <v>42</v>
      </c>
      <c r="BW26" s="4">
        <v>11</v>
      </c>
      <c r="BX26" s="4">
        <v>4</v>
      </c>
      <c r="BY26" s="67">
        <f t="shared" si="3"/>
        <v>122</v>
      </c>
      <c r="BZ26" s="4">
        <v>26</v>
      </c>
    </row>
    <row r="27" spans="1:78" x14ac:dyDescent="0.4">
      <c r="A27" s="1">
        <v>26</v>
      </c>
      <c r="B27" s="4">
        <v>22</v>
      </c>
      <c r="C27" s="15" t="s">
        <v>147</v>
      </c>
      <c r="D27" s="4">
        <v>6723</v>
      </c>
      <c r="E27" s="4">
        <v>3633</v>
      </c>
      <c r="F27" s="5">
        <f t="shared" si="0"/>
        <v>0.54038375725122711</v>
      </c>
      <c r="G27" s="4">
        <v>13290</v>
      </c>
      <c r="H27" s="4">
        <v>454</v>
      </c>
      <c r="I27" s="4">
        <v>466</v>
      </c>
      <c r="J27" s="4">
        <v>521</v>
      </c>
      <c r="K27" s="4">
        <v>782</v>
      </c>
      <c r="L27" s="4">
        <v>570</v>
      </c>
      <c r="M27" s="4">
        <v>661</v>
      </c>
      <c r="N27" s="4">
        <v>746</v>
      </c>
      <c r="O27" s="4">
        <v>835</v>
      </c>
      <c r="P27" s="4">
        <v>956</v>
      </c>
      <c r="Q27" s="4">
        <v>844</v>
      </c>
      <c r="R27" s="4">
        <v>804</v>
      </c>
      <c r="S27" s="4">
        <v>918</v>
      </c>
      <c r="T27" s="4">
        <v>891</v>
      </c>
      <c r="U27" s="4">
        <v>863</v>
      </c>
      <c r="V27" s="4">
        <v>659</v>
      </c>
      <c r="W27" s="4">
        <v>598</v>
      </c>
      <c r="X27" s="4">
        <v>559</v>
      </c>
      <c r="Y27" s="4">
        <v>408</v>
      </c>
      <c r="Z27" s="4">
        <v>198</v>
      </c>
      <c r="AA27" s="4">
        <v>52</v>
      </c>
      <c r="AB27" s="4">
        <v>12</v>
      </c>
      <c r="AC27" s="67">
        <f t="shared" si="1"/>
        <v>670</v>
      </c>
      <c r="AD27" s="4">
        <v>493</v>
      </c>
      <c r="AE27" s="4">
        <v>6015</v>
      </c>
      <c r="AF27" s="4">
        <v>244</v>
      </c>
      <c r="AG27" s="4">
        <v>243</v>
      </c>
      <c r="AH27" s="4">
        <v>256</v>
      </c>
      <c r="AI27" s="4">
        <v>449</v>
      </c>
      <c r="AJ27" s="4">
        <v>219</v>
      </c>
      <c r="AK27" s="4">
        <v>271</v>
      </c>
      <c r="AL27" s="4">
        <v>320</v>
      </c>
      <c r="AM27" s="4">
        <v>368</v>
      </c>
      <c r="AN27" s="4">
        <v>426</v>
      </c>
      <c r="AO27" s="4">
        <v>379</v>
      </c>
      <c r="AP27" s="4">
        <v>385</v>
      </c>
      <c r="AQ27" s="4">
        <v>430</v>
      </c>
      <c r="AR27" s="4">
        <v>436</v>
      </c>
      <c r="AS27" s="4">
        <v>406</v>
      </c>
      <c r="AT27" s="4">
        <v>286</v>
      </c>
      <c r="AU27" s="4">
        <v>234</v>
      </c>
      <c r="AV27" s="4">
        <v>207</v>
      </c>
      <c r="AW27" s="4">
        <v>103</v>
      </c>
      <c r="AX27" s="4">
        <v>52</v>
      </c>
      <c r="AY27" s="4">
        <v>13</v>
      </c>
      <c r="AZ27" s="4">
        <v>1</v>
      </c>
      <c r="BA27" s="67">
        <f t="shared" si="2"/>
        <v>169</v>
      </c>
      <c r="BB27" s="4">
        <v>287</v>
      </c>
      <c r="BC27" s="4">
        <v>7275</v>
      </c>
      <c r="BD27" s="4">
        <v>210</v>
      </c>
      <c r="BE27" s="4">
        <v>223</v>
      </c>
      <c r="BF27" s="4">
        <v>265</v>
      </c>
      <c r="BG27" s="4">
        <v>333</v>
      </c>
      <c r="BH27" s="4">
        <v>351</v>
      </c>
      <c r="BI27" s="4">
        <v>390</v>
      </c>
      <c r="BJ27" s="4">
        <v>426</v>
      </c>
      <c r="BK27" s="4">
        <v>467</v>
      </c>
      <c r="BL27" s="4">
        <v>530</v>
      </c>
      <c r="BM27" s="4">
        <v>465</v>
      </c>
      <c r="BN27" s="4">
        <v>419</v>
      </c>
      <c r="BO27" s="4">
        <v>488</v>
      </c>
      <c r="BP27" s="4">
        <v>455</v>
      </c>
      <c r="BQ27" s="4">
        <v>457</v>
      </c>
      <c r="BR27" s="4">
        <v>373</v>
      </c>
      <c r="BS27" s="4">
        <v>364</v>
      </c>
      <c r="BT27" s="4">
        <v>352</v>
      </c>
      <c r="BU27" s="4">
        <v>305</v>
      </c>
      <c r="BV27" s="4">
        <v>146</v>
      </c>
      <c r="BW27" s="4">
        <v>39</v>
      </c>
      <c r="BX27" s="4">
        <v>11</v>
      </c>
      <c r="BY27" s="67">
        <f t="shared" si="3"/>
        <v>501</v>
      </c>
      <c r="BZ27" s="4">
        <v>206</v>
      </c>
    </row>
    <row r="28" spans="1:78" x14ac:dyDescent="0.4">
      <c r="A28" s="1">
        <v>27</v>
      </c>
      <c r="B28" s="4">
        <v>25</v>
      </c>
      <c r="C28" s="15" t="s">
        <v>148</v>
      </c>
      <c r="D28" s="4">
        <v>6288</v>
      </c>
      <c r="E28" s="4">
        <v>2280</v>
      </c>
      <c r="F28" s="5">
        <f t="shared" si="0"/>
        <v>0.36259541984732824</v>
      </c>
      <c r="G28" s="4">
        <v>11615</v>
      </c>
      <c r="H28" s="4">
        <v>418</v>
      </c>
      <c r="I28" s="4">
        <v>436</v>
      </c>
      <c r="J28" s="4">
        <v>494</v>
      </c>
      <c r="K28" s="4">
        <v>680</v>
      </c>
      <c r="L28" s="4">
        <v>695</v>
      </c>
      <c r="M28" s="4">
        <v>679</v>
      </c>
      <c r="N28" s="4">
        <v>669</v>
      </c>
      <c r="O28" s="4">
        <v>723</v>
      </c>
      <c r="P28" s="4">
        <v>878</v>
      </c>
      <c r="Q28" s="4">
        <v>819</v>
      </c>
      <c r="R28" s="4">
        <v>797</v>
      </c>
      <c r="S28" s="4">
        <v>766</v>
      </c>
      <c r="T28" s="4">
        <v>795</v>
      </c>
      <c r="U28" s="4">
        <v>642</v>
      </c>
      <c r="V28" s="4">
        <v>465</v>
      </c>
      <c r="W28" s="4">
        <v>365</v>
      </c>
      <c r="X28" s="4">
        <v>360</v>
      </c>
      <c r="Y28" s="4">
        <v>245</v>
      </c>
      <c r="Z28" s="4">
        <v>119</v>
      </c>
      <c r="AA28" s="4">
        <v>25</v>
      </c>
      <c r="AB28" s="4">
        <v>1</v>
      </c>
      <c r="AC28" s="67">
        <f t="shared" si="1"/>
        <v>390</v>
      </c>
      <c r="AD28" s="4">
        <v>544</v>
      </c>
      <c r="AE28" s="4">
        <v>5369</v>
      </c>
      <c r="AF28" s="4">
        <v>216</v>
      </c>
      <c r="AG28" s="4">
        <v>222</v>
      </c>
      <c r="AH28" s="4">
        <v>243</v>
      </c>
      <c r="AI28" s="4">
        <v>351</v>
      </c>
      <c r="AJ28" s="4">
        <v>330</v>
      </c>
      <c r="AK28" s="4">
        <v>300</v>
      </c>
      <c r="AL28" s="4">
        <v>311</v>
      </c>
      <c r="AM28" s="4">
        <v>339</v>
      </c>
      <c r="AN28" s="4">
        <v>427</v>
      </c>
      <c r="AO28" s="4">
        <v>363</v>
      </c>
      <c r="AP28" s="4">
        <v>373</v>
      </c>
      <c r="AQ28" s="4">
        <v>358</v>
      </c>
      <c r="AR28" s="4">
        <v>386</v>
      </c>
      <c r="AS28" s="4">
        <v>291</v>
      </c>
      <c r="AT28" s="4">
        <v>193</v>
      </c>
      <c r="AU28" s="4">
        <v>150</v>
      </c>
      <c r="AV28" s="4">
        <v>105</v>
      </c>
      <c r="AW28" s="4">
        <v>84</v>
      </c>
      <c r="AX28" s="4">
        <v>21</v>
      </c>
      <c r="AY28" s="4">
        <v>6</v>
      </c>
      <c r="AZ28" s="4">
        <v>0</v>
      </c>
      <c r="BA28" s="67">
        <f t="shared" si="2"/>
        <v>111</v>
      </c>
      <c r="BB28" s="4">
        <v>300</v>
      </c>
      <c r="BC28" s="4">
        <v>6246</v>
      </c>
      <c r="BD28" s="4">
        <v>202</v>
      </c>
      <c r="BE28" s="4">
        <v>214</v>
      </c>
      <c r="BF28" s="4">
        <v>251</v>
      </c>
      <c r="BG28" s="4">
        <v>329</v>
      </c>
      <c r="BH28" s="4">
        <v>365</v>
      </c>
      <c r="BI28" s="4">
        <v>379</v>
      </c>
      <c r="BJ28" s="4">
        <v>358</v>
      </c>
      <c r="BK28" s="4">
        <v>384</v>
      </c>
      <c r="BL28" s="4">
        <v>451</v>
      </c>
      <c r="BM28" s="4">
        <v>456</v>
      </c>
      <c r="BN28" s="4">
        <v>424</v>
      </c>
      <c r="BO28" s="4">
        <v>408</v>
      </c>
      <c r="BP28" s="4">
        <v>409</v>
      </c>
      <c r="BQ28" s="4">
        <v>351</v>
      </c>
      <c r="BR28" s="4">
        <v>272</v>
      </c>
      <c r="BS28" s="4">
        <v>215</v>
      </c>
      <c r="BT28" s="4">
        <v>255</v>
      </c>
      <c r="BU28" s="4">
        <v>161</v>
      </c>
      <c r="BV28" s="4">
        <v>98</v>
      </c>
      <c r="BW28" s="4">
        <v>19</v>
      </c>
      <c r="BX28" s="4">
        <v>1</v>
      </c>
      <c r="BY28" s="67">
        <f t="shared" si="3"/>
        <v>279</v>
      </c>
      <c r="BZ28" s="4">
        <v>244</v>
      </c>
    </row>
    <row r="29" spans="1:78" x14ac:dyDescent="0.4">
      <c r="A29" s="1">
        <v>28</v>
      </c>
      <c r="B29" s="4">
        <v>26</v>
      </c>
      <c r="C29" s="15" t="s">
        <v>149</v>
      </c>
      <c r="D29" s="4">
        <v>5183</v>
      </c>
      <c r="E29" s="4">
        <v>3124</v>
      </c>
      <c r="F29" s="5">
        <f t="shared" si="0"/>
        <v>0.60273972602739723</v>
      </c>
      <c r="G29" s="4">
        <v>11601</v>
      </c>
      <c r="H29" s="4">
        <v>542</v>
      </c>
      <c r="I29" s="4">
        <v>506</v>
      </c>
      <c r="J29" s="4">
        <v>514</v>
      </c>
      <c r="K29" s="4">
        <v>722</v>
      </c>
      <c r="L29" s="4">
        <v>465</v>
      </c>
      <c r="M29" s="4">
        <v>560</v>
      </c>
      <c r="N29" s="4">
        <v>756</v>
      </c>
      <c r="O29" s="4">
        <v>805</v>
      </c>
      <c r="P29" s="4">
        <v>764</v>
      </c>
      <c r="Q29" s="4">
        <v>716</v>
      </c>
      <c r="R29" s="4">
        <v>677</v>
      </c>
      <c r="S29" s="4">
        <v>654</v>
      </c>
      <c r="T29" s="4">
        <v>812</v>
      </c>
      <c r="U29" s="4">
        <v>814</v>
      </c>
      <c r="V29" s="4">
        <v>575</v>
      </c>
      <c r="W29" s="4">
        <v>484</v>
      </c>
      <c r="X29" s="4">
        <v>465</v>
      </c>
      <c r="Y29" s="4">
        <v>337</v>
      </c>
      <c r="Z29" s="4">
        <v>142</v>
      </c>
      <c r="AA29" s="4">
        <v>35</v>
      </c>
      <c r="AB29" s="4">
        <v>5</v>
      </c>
      <c r="AC29" s="67">
        <f t="shared" si="1"/>
        <v>519</v>
      </c>
      <c r="AD29" s="4">
        <v>251</v>
      </c>
      <c r="AE29" s="4">
        <v>5518</v>
      </c>
      <c r="AF29" s="4">
        <v>279</v>
      </c>
      <c r="AG29" s="4">
        <v>266</v>
      </c>
      <c r="AH29" s="4">
        <v>264</v>
      </c>
      <c r="AI29" s="4">
        <v>452</v>
      </c>
      <c r="AJ29" s="4">
        <v>207</v>
      </c>
      <c r="AK29" s="4">
        <v>255</v>
      </c>
      <c r="AL29" s="4">
        <v>362</v>
      </c>
      <c r="AM29" s="4">
        <v>388</v>
      </c>
      <c r="AN29" s="4">
        <v>372</v>
      </c>
      <c r="AO29" s="4">
        <v>325</v>
      </c>
      <c r="AP29" s="4">
        <v>326</v>
      </c>
      <c r="AQ29" s="4">
        <v>318</v>
      </c>
      <c r="AR29" s="4">
        <v>399</v>
      </c>
      <c r="AS29" s="4">
        <v>398</v>
      </c>
      <c r="AT29" s="4">
        <v>260</v>
      </c>
      <c r="AU29" s="4">
        <v>180</v>
      </c>
      <c r="AV29" s="4">
        <v>162</v>
      </c>
      <c r="AW29" s="4">
        <v>111</v>
      </c>
      <c r="AX29" s="4">
        <v>27</v>
      </c>
      <c r="AY29" s="4">
        <v>7</v>
      </c>
      <c r="AZ29" s="4">
        <v>0</v>
      </c>
      <c r="BA29" s="67">
        <f t="shared" si="2"/>
        <v>145</v>
      </c>
      <c r="BB29" s="4">
        <v>160</v>
      </c>
      <c r="BC29" s="4">
        <v>6083</v>
      </c>
      <c r="BD29" s="4">
        <v>263</v>
      </c>
      <c r="BE29" s="4">
        <v>240</v>
      </c>
      <c r="BF29" s="4">
        <v>250</v>
      </c>
      <c r="BG29" s="4">
        <v>270</v>
      </c>
      <c r="BH29" s="4">
        <v>258</v>
      </c>
      <c r="BI29" s="4">
        <v>305</v>
      </c>
      <c r="BJ29" s="4">
        <v>394</v>
      </c>
      <c r="BK29" s="4">
        <v>417</v>
      </c>
      <c r="BL29" s="4">
        <v>392</v>
      </c>
      <c r="BM29" s="4">
        <v>391</v>
      </c>
      <c r="BN29" s="4">
        <v>351</v>
      </c>
      <c r="BO29" s="4">
        <v>336</v>
      </c>
      <c r="BP29" s="4">
        <v>413</v>
      </c>
      <c r="BQ29" s="4">
        <v>416</v>
      </c>
      <c r="BR29" s="4">
        <v>315</v>
      </c>
      <c r="BS29" s="4">
        <v>304</v>
      </c>
      <c r="BT29" s="4">
        <v>303</v>
      </c>
      <c r="BU29" s="4">
        <v>226</v>
      </c>
      <c r="BV29" s="4">
        <v>115</v>
      </c>
      <c r="BW29" s="4">
        <v>28</v>
      </c>
      <c r="BX29" s="4">
        <v>5</v>
      </c>
      <c r="BY29" s="67">
        <f t="shared" si="3"/>
        <v>374</v>
      </c>
      <c r="BZ29" s="4">
        <v>91</v>
      </c>
    </row>
    <row r="30" spans="1:78" x14ac:dyDescent="0.4">
      <c r="A30" s="1">
        <v>29</v>
      </c>
      <c r="B30" s="4">
        <v>27</v>
      </c>
      <c r="C30" s="15" t="s">
        <v>150</v>
      </c>
      <c r="D30" s="4">
        <v>4855</v>
      </c>
      <c r="E30" s="4">
        <v>3806</v>
      </c>
      <c r="F30" s="5">
        <f t="shared" si="0"/>
        <v>0.78393408856848612</v>
      </c>
      <c r="G30" s="4">
        <v>12422</v>
      </c>
      <c r="H30" s="4">
        <v>451</v>
      </c>
      <c r="I30" s="4">
        <v>585</v>
      </c>
      <c r="J30" s="4">
        <v>573</v>
      </c>
      <c r="K30" s="4">
        <v>581</v>
      </c>
      <c r="L30" s="4">
        <v>469</v>
      </c>
      <c r="M30" s="4">
        <v>464</v>
      </c>
      <c r="N30" s="4">
        <v>633</v>
      </c>
      <c r="O30" s="4">
        <v>716</v>
      </c>
      <c r="P30" s="4">
        <v>757</v>
      </c>
      <c r="Q30" s="4">
        <v>682</v>
      </c>
      <c r="R30" s="4">
        <v>815</v>
      </c>
      <c r="S30" s="4">
        <v>1007</v>
      </c>
      <c r="T30" s="4">
        <v>1179</v>
      </c>
      <c r="U30" s="4">
        <v>1162</v>
      </c>
      <c r="V30" s="4">
        <v>797</v>
      </c>
      <c r="W30" s="4">
        <v>568</v>
      </c>
      <c r="X30" s="4">
        <v>441</v>
      </c>
      <c r="Y30" s="4">
        <v>302</v>
      </c>
      <c r="Z30" s="4">
        <v>120</v>
      </c>
      <c r="AA30" s="4">
        <v>24</v>
      </c>
      <c r="AB30" s="4">
        <v>8</v>
      </c>
      <c r="AC30" s="67">
        <f t="shared" si="1"/>
        <v>454</v>
      </c>
      <c r="AD30" s="4">
        <v>88</v>
      </c>
      <c r="AE30" s="4">
        <v>5780</v>
      </c>
      <c r="AF30" s="4">
        <v>217</v>
      </c>
      <c r="AG30" s="4">
        <v>317</v>
      </c>
      <c r="AH30" s="4">
        <v>298</v>
      </c>
      <c r="AI30" s="4">
        <v>288</v>
      </c>
      <c r="AJ30" s="4">
        <v>206</v>
      </c>
      <c r="AK30" s="4">
        <v>210</v>
      </c>
      <c r="AL30" s="4">
        <v>301</v>
      </c>
      <c r="AM30" s="4">
        <v>316</v>
      </c>
      <c r="AN30" s="4">
        <v>371</v>
      </c>
      <c r="AO30" s="4">
        <v>307</v>
      </c>
      <c r="AP30" s="4">
        <v>348</v>
      </c>
      <c r="AQ30" s="4">
        <v>448</v>
      </c>
      <c r="AR30" s="4">
        <v>544</v>
      </c>
      <c r="AS30" s="4">
        <v>588</v>
      </c>
      <c r="AT30" s="4">
        <v>383</v>
      </c>
      <c r="AU30" s="4">
        <v>268</v>
      </c>
      <c r="AV30" s="4">
        <v>174</v>
      </c>
      <c r="AW30" s="4">
        <v>105</v>
      </c>
      <c r="AX30" s="4">
        <v>31</v>
      </c>
      <c r="AY30" s="4">
        <v>4</v>
      </c>
      <c r="AZ30" s="4">
        <v>1</v>
      </c>
      <c r="BA30" s="67">
        <f t="shared" si="2"/>
        <v>141</v>
      </c>
      <c r="BB30" s="4">
        <v>55</v>
      </c>
      <c r="BC30" s="4">
        <v>6642</v>
      </c>
      <c r="BD30" s="4">
        <v>234</v>
      </c>
      <c r="BE30" s="4">
        <v>268</v>
      </c>
      <c r="BF30" s="4">
        <v>275</v>
      </c>
      <c r="BG30" s="4">
        <v>293</v>
      </c>
      <c r="BH30" s="4">
        <v>263</v>
      </c>
      <c r="BI30" s="4">
        <v>254</v>
      </c>
      <c r="BJ30" s="4">
        <v>332</v>
      </c>
      <c r="BK30" s="4">
        <v>400</v>
      </c>
      <c r="BL30" s="4">
        <v>386</v>
      </c>
      <c r="BM30" s="4">
        <v>375</v>
      </c>
      <c r="BN30" s="4">
        <v>467</v>
      </c>
      <c r="BO30" s="4">
        <v>559</v>
      </c>
      <c r="BP30" s="4">
        <v>635</v>
      </c>
      <c r="BQ30" s="4">
        <v>574</v>
      </c>
      <c r="BR30" s="4">
        <v>414</v>
      </c>
      <c r="BS30" s="4">
        <v>300</v>
      </c>
      <c r="BT30" s="4">
        <v>267</v>
      </c>
      <c r="BU30" s="4">
        <v>197</v>
      </c>
      <c r="BV30" s="4">
        <v>89</v>
      </c>
      <c r="BW30" s="4">
        <v>20</v>
      </c>
      <c r="BX30" s="4">
        <v>7</v>
      </c>
      <c r="BY30" s="67">
        <f t="shared" si="3"/>
        <v>313</v>
      </c>
      <c r="BZ30" s="4">
        <v>33</v>
      </c>
    </row>
    <row r="31" spans="1:78" x14ac:dyDescent="0.4">
      <c r="A31" s="1">
        <v>30</v>
      </c>
      <c r="B31" s="4">
        <v>28</v>
      </c>
      <c r="C31" s="15" t="s">
        <v>151</v>
      </c>
      <c r="D31" s="4">
        <v>4635</v>
      </c>
      <c r="E31" s="4">
        <v>2982</v>
      </c>
      <c r="F31" s="5">
        <f t="shared" si="0"/>
        <v>0.64336569579288028</v>
      </c>
      <c r="G31" s="4">
        <v>10797</v>
      </c>
      <c r="H31" s="4">
        <v>531</v>
      </c>
      <c r="I31" s="4">
        <v>515</v>
      </c>
      <c r="J31" s="4">
        <v>457</v>
      </c>
      <c r="K31" s="4">
        <v>466</v>
      </c>
      <c r="L31" s="4">
        <v>395</v>
      </c>
      <c r="M31" s="4">
        <v>467</v>
      </c>
      <c r="N31" s="4">
        <v>694</v>
      </c>
      <c r="O31" s="4">
        <v>684</v>
      </c>
      <c r="P31" s="4">
        <v>660</v>
      </c>
      <c r="Q31" s="4">
        <v>691</v>
      </c>
      <c r="R31" s="4">
        <v>648</v>
      </c>
      <c r="S31" s="4">
        <v>741</v>
      </c>
      <c r="T31" s="4">
        <v>859</v>
      </c>
      <c r="U31" s="4">
        <v>881</v>
      </c>
      <c r="V31" s="4">
        <v>606</v>
      </c>
      <c r="W31" s="4">
        <v>531</v>
      </c>
      <c r="X31" s="4">
        <v>408</v>
      </c>
      <c r="Y31" s="4">
        <v>226</v>
      </c>
      <c r="Z31" s="4">
        <v>101</v>
      </c>
      <c r="AA31" s="4">
        <v>25</v>
      </c>
      <c r="AB31" s="4">
        <v>5</v>
      </c>
      <c r="AC31" s="67">
        <f t="shared" si="1"/>
        <v>357</v>
      </c>
      <c r="AD31" s="4">
        <v>206</v>
      </c>
      <c r="AE31" s="4">
        <v>5080</v>
      </c>
      <c r="AF31" s="4">
        <v>250</v>
      </c>
      <c r="AG31" s="4">
        <v>286</v>
      </c>
      <c r="AH31" s="4">
        <v>242</v>
      </c>
      <c r="AI31" s="4">
        <v>234</v>
      </c>
      <c r="AJ31" s="4">
        <v>166</v>
      </c>
      <c r="AK31" s="4">
        <v>215</v>
      </c>
      <c r="AL31" s="4">
        <v>323</v>
      </c>
      <c r="AM31" s="4">
        <v>339</v>
      </c>
      <c r="AN31" s="4">
        <v>343</v>
      </c>
      <c r="AO31" s="4">
        <v>304</v>
      </c>
      <c r="AP31" s="4">
        <v>293</v>
      </c>
      <c r="AQ31" s="4">
        <v>345</v>
      </c>
      <c r="AR31" s="4">
        <v>396</v>
      </c>
      <c r="AS31" s="4">
        <v>432</v>
      </c>
      <c r="AT31" s="4">
        <v>270</v>
      </c>
      <c r="AU31" s="4">
        <v>238</v>
      </c>
      <c r="AV31" s="4">
        <v>156</v>
      </c>
      <c r="AW31" s="4">
        <v>84</v>
      </c>
      <c r="AX31" s="4">
        <v>28</v>
      </c>
      <c r="AY31" s="4">
        <v>8</v>
      </c>
      <c r="AZ31" s="4">
        <v>1</v>
      </c>
      <c r="BA31" s="67">
        <f t="shared" si="2"/>
        <v>121</v>
      </c>
      <c r="BB31" s="4">
        <v>127</v>
      </c>
      <c r="BC31" s="4">
        <v>5717</v>
      </c>
      <c r="BD31" s="4">
        <v>281</v>
      </c>
      <c r="BE31" s="4">
        <v>229</v>
      </c>
      <c r="BF31" s="4">
        <v>215</v>
      </c>
      <c r="BG31" s="4">
        <v>232</v>
      </c>
      <c r="BH31" s="4">
        <v>229</v>
      </c>
      <c r="BI31" s="4">
        <v>252</v>
      </c>
      <c r="BJ31" s="4">
        <v>371</v>
      </c>
      <c r="BK31" s="4">
        <v>345</v>
      </c>
      <c r="BL31" s="4">
        <v>317</v>
      </c>
      <c r="BM31" s="4">
        <v>387</v>
      </c>
      <c r="BN31" s="4">
        <v>355</v>
      </c>
      <c r="BO31" s="4">
        <v>396</v>
      </c>
      <c r="BP31" s="4">
        <v>463</v>
      </c>
      <c r="BQ31" s="4">
        <v>449</v>
      </c>
      <c r="BR31" s="4">
        <v>336</v>
      </c>
      <c r="BS31" s="4">
        <v>293</v>
      </c>
      <c r="BT31" s="4">
        <v>252</v>
      </c>
      <c r="BU31" s="4">
        <v>142</v>
      </c>
      <c r="BV31" s="4">
        <v>73</v>
      </c>
      <c r="BW31" s="4">
        <v>17</v>
      </c>
      <c r="BX31" s="4">
        <v>4</v>
      </c>
      <c r="BY31" s="67">
        <f t="shared" si="3"/>
        <v>236</v>
      </c>
      <c r="BZ31" s="4">
        <v>79</v>
      </c>
    </row>
    <row r="32" spans="1:78" x14ac:dyDescent="0.4">
      <c r="A32" s="1">
        <v>31</v>
      </c>
      <c r="B32" s="4">
        <v>9</v>
      </c>
      <c r="C32" s="15" t="s">
        <v>152</v>
      </c>
      <c r="D32" s="4">
        <v>7177</v>
      </c>
      <c r="E32" s="4">
        <v>2702</v>
      </c>
      <c r="F32" s="5">
        <f t="shared" si="0"/>
        <v>0.37648042357531003</v>
      </c>
      <c r="G32" s="4">
        <v>11557</v>
      </c>
      <c r="H32" s="4">
        <v>364</v>
      </c>
      <c r="I32" s="4">
        <v>326</v>
      </c>
      <c r="J32" s="4">
        <v>377</v>
      </c>
      <c r="K32" s="4">
        <v>601</v>
      </c>
      <c r="L32" s="4">
        <v>956</v>
      </c>
      <c r="M32" s="4">
        <v>767</v>
      </c>
      <c r="N32" s="4">
        <v>724</v>
      </c>
      <c r="O32" s="4">
        <v>731</v>
      </c>
      <c r="P32" s="4">
        <v>826</v>
      </c>
      <c r="Q32" s="4">
        <v>819</v>
      </c>
      <c r="R32" s="4">
        <v>734</v>
      </c>
      <c r="S32" s="4">
        <v>671</v>
      </c>
      <c r="T32" s="4">
        <v>713</v>
      </c>
      <c r="U32" s="4">
        <v>620</v>
      </c>
      <c r="V32" s="4">
        <v>401</v>
      </c>
      <c r="W32" s="4">
        <v>338</v>
      </c>
      <c r="X32" s="4">
        <v>344</v>
      </c>
      <c r="Y32" s="4">
        <v>248</v>
      </c>
      <c r="Z32" s="4">
        <v>153</v>
      </c>
      <c r="AA32" s="4">
        <v>40</v>
      </c>
      <c r="AB32" s="4">
        <v>5</v>
      </c>
      <c r="AC32" s="67">
        <f t="shared" si="1"/>
        <v>446</v>
      </c>
      <c r="AD32" s="4">
        <v>799</v>
      </c>
      <c r="AE32" s="4">
        <v>5100</v>
      </c>
      <c r="AF32" s="4">
        <v>206</v>
      </c>
      <c r="AG32" s="4">
        <v>167</v>
      </c>
      <c r="AH32" s="4">
        <v>201</v>
      </c>
      <c r="AI32" s="4">
        <v>262</v>
      </c>
      <c r="AJ32" s="4">
        <v>418</v>
      </c>
      <c r="AK32" s="4">
        <v>319</v>
      </c>
      <c r="AL32" s="4">
        <v>310</v>
      </c>
      <c r="AM32" s="4">
        <v>300</v>
      </c>
      <c r="AN32" s="4">
        <v>367</v>
      </c>
      <c r="AO32" s="4">
        <v>359</v>
      </c>
      <c r="AP32" s="4">
        <v>337</v>
      </c>
      <c r="AQ32" s="4">
        <v>300</v>
      </c>
      <c r="AR32" s="4">
        <v>338</v>
      </c>
      <c r="AS32" s="4">
        <v>287</v>
      </c>
      <c r="AT32" s="4">
        <v>154</v>
      </c>
      <c r="AU32" s="4">
        <v>121</v>
      </c>
      <c r="AV32" s="4">
        <v>102</v>
      </c>
      <c r="AW32" s="4">
        <v>73</v>
      </c>
      <c r="AX32" s="4">
        <v>40</v>
      </c>
      <c r="AY32" s="4">
        <v>12</v>
      </c>
      <c r="AZ32" s="4">
        <v>0</v>
      </c>
      <c r="BA32" s="67">
        <f t="shared" si="2"/>
        <v>125</v>
      </c>
      <c r="BB32" s="4">
        <v>427</v>
      </c>
      <c r="BC32" s="4">
        <v>6457</v>
      </c>
      <c r="BD32" s="4">
        <v>158</v>
      </c>
      <c r="BE32" s="4">
        <v>159</v>
      </c>
      <c r="BF32" s="4">
        <v>176</v>
      </c>
      <c r="BG32" s="4">
        <v>339</v>
      </c>
      <c r="BH32" s="4">
        <v>538</v>
      </c>
      <c r="BI32" s="4">
        <v>448</v>
      </c>
      <c r="BJ32" s="4">
        <v>414</v>
      </c>
      <c r="BK32" s="4">
        <v>431</v>
      </c>
      <c r="BL32" s="4">
        <v>459</v>
      </c>
      <c r="BM32" s="4">
        <v>460</v>
      </c>
      <c r="BN32" s="4">
        <v>397</v>
      </c>
      <c r="BO32" s="4">
        <v>371</v>
      </c>
      <c r="BP32" s="4">
        <v>375</v>
      </c>
      <c r="BQ32" s="4">
        <v>333</v>
      </c>
      <c r="BR32" s="4">
        <v>247</v>
      </c>
      <c r="BS32" s="4">
        <v>217</v>
      </c>
      <c r="BT32" s="4">
        <v>242</v>
      </c>
      <c r="BU32" s="4">
        <v>175</v>
      </c>
      <c r="BV32" s="4">
        <v>113</v>
      </c>
      <c r="BW32" s="4">
        <v>28</v>
      </c>
      <c r="BX32" s="4">
        <v>5</v>
      </c>
      <c r="BY32" s="67">
        <f t="shared" si="3"/>
        <v>321</v>
      </c>
      <c r="BZ32" s="4">
        <v>372</v>
      </c>
    </row>
    <row r="33" spans="1:78" x14ac:dyDescent="0.4">
      <c r="A33" s="1">
        <v>32</v>
      </c>
      <c r="B33" s="4">
        <v>10</v>
      </c>
      <c r="C33" s="15" t="s">
        <v>153</v>
      </c>
      <c r="D33" s="4">
        <v>7205</v>
      </c>
      <c r="E33" s="4">
        <v>2000</v>
      </c>
      <c r="F33" s="5">
        <f t="shared" si="0"/>
        <v>0.27758501040943789</v>
      </c>
      <c r="G33" s="4">
        <v>11480</v>
      </c>
      <c r="H33" s="4">
        <v>371</v>
      </c>
      <c r="I33" s="4">
        <v>337</v>
      </c>
      <c r="J33" s="4">
        <v>349</v>
      </c>
      <c r="K33" s="4">
        <v>726</v>
      </c>
      <c r="L33" s="4">
        <v>1276</v>
      </c>
      <c r="M33" s="4">
        <v>766</v>
      </c>
      <c r="N33" s="4">
        <v>711</v>
      </c>
      <c r="O33" s="4">
        <v>774</v>
      </c>
      <c r="P33" s="4">
        <v>811</v>
      </c>
      <c r="Q33" s="4">
        <v>686</v>
      </c>
      <c r="R33" s="4">
        <v>565</v>
      </c>
      <c r="S33" s="4">
        <v>581</v>
      </c>
      <c r="T33" s="4">
        <v>625</v>
      </c>
      <c r="U33" s="4">
        <v>635</v>
      </c>
      <c r="V33" s="4">
        <v>404</v>
      </c>
      <c r="W33" s="4">
        <v>330</v>
      </c>
      <c r="X33" s="4">
        <v>333</v>
      </c>
      <c r="Y33" s="4">
        <v>253</v>
      </c>
      <c r="Z33" s="4">
        <v>143</v>
      </c>
      <c r="AA33" s="4">
        <v>36</v>
      </c>
      <c r="AB33" s="4">
        <v>6</v>
      </c>
      <c r="AC33" s="67">
        <f t="shared" si="1"/>
        <v>438</v>
      </c>
      <c r="AD33" s="4">
        <v>762</v>
      </c>
      <c r="AE33" s="4">
        <v>5344</v>
      </c>
      <c r="AF33" s="4">
        <v>184</v>
      </c>
      <c r="AG33" s="4">
        <v>168</v>
      </c>
      <c r="AH33" s="4">
        <v>169</v>
      </c>
      <c r="AI33" s="4">
        <v>331</v>
      </c>
      <c r="AJ33" s="4">
        <v>658</v>
      </c>
      <c r="AK33" s="4">
        <v>362</v>
      </c>
      <c r="AL33" s="4">
        <v>330</v>
      </c>
      <c r="AM33" s="4">
        <v>346</v>
      </c>
      <c r="AN33" s="4">
        <v>381</v>
      </c>
      <c r="AO33" s="4">
        <v>329</v>
      </c>
      <c r="AP33" s="4">
        <v>242</v>
      </c>
      <c r="AQ33" s="4">
        <v>290</v>
      </c>
      <c r="AR33" s="4">
        <v>288</v>
      </c>
      <c r="AS33" s="4">
        <v>317</v>
      </c>
      <c r="AT33" s="4">
        <v>174</v>
      </c>
      <c r="AU33" s="4">
        <v>131</v>
      </c>
      <c r="AV33" s="4">
        <v>115</v>
      </c>
      <c r="AW33" s="4">
        <v>64</v>
      </c>
      <c r="AX33" s="4">
        <v>39</v>
      </c>
      <c r="AY33" s="4">
        <v>7</v>
      </c>
      <c r="AZ33" s="4">
        <v>1</v>
      </c>
      <c r="BA33" s="67">
        <f t="shared" si="2"/>
        <v>111</v>
      </c>
      <c r="BB33" s="4">
        <v>418</v>
      </c>
      <c r="BC33" s="4">
        <v>6136</v>
      </c>
      <c r="BD33" s="4">
        <v>187</v>
      </c>
      <c r="BE33" s="4">
        <v>169</v>
      </c>
      <c r="BF33" s="4">
        <v>180</v>
      </c>
      <c r="BG33" s="4">
        <v>395</v>
      </c>
      <c r="BH33" s="4">
        <v>618</v>
      </c>
      <c r="BI33" s="4">
        <v>404</v>
      </c>
      <c r="BJ33" s="4">
        <v>381</v>
      </c>
      <c r="BK33" s="4">
        <v>428</v>
      </c>
      <c r="BL33" s="4">
        <v>430</v>
      </c>
      <c r="BM33" s="4">
        <v>357</v>
      </c>
      <c r="BN33" s="4">
        <v>323</v>
      </c>
      <c r="BO33" s="4">
        <v>291</v>
      </c>
      <c r="BP33" s="4">
        <v>337</v>
      </c>
      <c r="BQ33" s="4">
        <v>318</v>
      </c>
      <c r="BR33" s="4">
        <v>230</v>
      </c>
      <c r="BS33" s="4">
        <v>199</v>
      </c>
      <c r="BT33" s="4">
        <v>218</v>
      </c>
      <c r="BU33" s="4">
        <v>189</v>
      </c>
      <c r="BV33" s="4">
        <v>104</v>
      </c>
      <c r="BW33" s="4">
        <v>29</v>
      </c>
      <c r="BX33" s="4">
        <v>5</v>
      </c>
      <c r="BY33" s="67">
        <f t="shared" si="3"/>
        <v>327</v>
      </c>
      <c r="BZ33" s="4">
        <v>344</v>
      </c>
    </row>
    <row r="34" spans="1:78" x14ac:dyDescent="0.4">
      <c r="A34" s="1">
        <v>33</v>
      </c>
      <c r="B34" s="4">
        <v>11</v>
      </c>
      <c r="C34" s="15" t="s">
        <v>154</v>
      </c>
      <c r="D34" s="4">
        <v>9111</v>
      </c>
      <c r="E34" s="4">
        <v>3474</v>
      </c>
      <c r="F34" s="5">
        <f t="shared" si="0"/>
        <v>0.38129733289430356</v>
      </c>
      <c r="G34" s="4">
        <v>16480</v>
      </c>
      <c r="H34" s="4">
        <v>633</v>
      </c>
      <c r="I34" s="4">
        <v>661</v>
      </c>
      <c r="J34" s="4">
        <v>637</v>
      </c>
      <c r="K34" s="4">
        <v>745</v>
      </c>
      <c r="L34" s="4">
        <v>1122</v>
      </c>
      <c r="M34" s="4">
        <v>866</v>
      </c>
      <c r="N34" s="4">
        <v>1009</v>
      </c>
      <c r="O34" s="4">
        <v>1118</v>
      </c>
      <c r="P34" s="4">
        <v>1340</v>
      </c>
      <c r="Q34" s="4">
        <v>1155</v>
      </c>
      <c r="R34" s="4">
        <v>993</v>
      </c>
      <c r="S34" s="4">
        <v>1018</v>
      </c>
      <c r="T34" s="4">
        <v>1036</v>
      </c>
      <c r="U34" s="4">
        <v>879</v>
      </c>
      <c r="V34" s="4">
        <v>671</v>
      </c>
      <c r="W34" s="4">
        <v>531</v>
      </c>
      <c r="X34" s="4">
        <v>505</v>
      </c>
      <c r="Y34" s="4">
        <v>383</v>
      </c>
      <c r="Z34" s="4">
        <v>172</v>
      </c>
      <c r="AA34" s="4">
        <v>45</v>
      </c>
      <c r="AB34" s="4">
        <v>5</v>
      </c>
      <c r="AC34" s="67">
        <f t="shared" si="1"/>
        <v>605</v>
      </c>
      <c r="AD34" s="4">
        <v>956</v>
      </c>
      <c r="AE34" s="4">
        <v>7604</v>
      </c>
      <c r="AF34" s="4">
        <v>321</v>
      </c>
      <c r="AG34" s="4">
        <v>335</v>
      </c>
      <c r="AH34" s="4">
        <v>329</v>
      </c>
      <c r="AI34" s="4">
        <v>374</v>
      </c>
      <c r="AJ34" s="4">
        <v>516</v>
      </c>
      <c r="AK34" s="4">
        <v>367</v>
      </c>
      <c r="AL34" s="4">
        <v>463</v>
      </c>
      <c r="AM34" s="4">
        <v>495</v>
      </c>
      <c r="AN34" s="4">
        <v>636</v>
      </c>
      <c r="AO34" s="4">
        <v>547</v>
      </c>
      <c r="AP34" s="4">
        <v>462</v>
      </c>
      <c r="AQ34" s="4">
        <v>506</v>
      </c>
      <c r="AR34" s="4">
        <v>502</v>
      </c>
      <c r="AS34" s="4">
        <v>401</v>
      </c>
      <c r="AT34" s="4">
        <v>299</v>
      </c>
      <c r="AU34" s="4">
        <v>207</v>
      </c>
      <c r="AV34" s="4">
        <v>165</v>
      </c>
      <c r="AW34" s="4">
        <v>114</v>
      </c>
      <c r="AX34" s="4">
        <v>44</v>
      </c>
      <c r="AY34" s="4">
        <v>9</v>
      </c>
      <c r="AZ34" s="4">
        <v>0</v>
      </c>
      <c r="BA34" s="67">
        <f t="shared" si="2"/>
        <v>167</v>
      </c>
      <c r="BB34" s="4">
        <v>512</v>
      </c>
      <c r="BC34" s="4">
        <v>8876</v>
      </c>
      <c r="BD34" s="4">
        <v>312</v>
      </c>
      <c r="BE34" s="4">
        <v>326</v>
      </c>
      <c r="BF34" s="4">
        <v>308</v>
      </c>
      <c r="BG34" s="4">
        <v>371</v>
      </c>
      <c r="BH34" s="4">
        <v>606</v>
      </c>
      <c r="BI34" s="4">
        <v>499</v>
      </c>
      <c r="BJ34" s="4">
        <v>546</v>
      </c>
      <c r="BK34" s="4">
        <v>623</v>
      </c>
      <c r="BL34" s="4">
        <v>704</v>
      </c>
      <c r="BM34" s="4">
        <v>608</v>
      </c>
      <c r="BN34" s="4">
        <v>531</v>
      </c>
      <c r="BO34" s="4">
        <v>512</v>
      </c>
      <c r="BP34" s="4">
        <v>534</v>
      </c>
      <c r="BQ34" s="4">
        <v>478</v>
      </c>
      <c r="BR34" s="4">
        <v>372</v>
      </c>
      <c r="BS34" s="4">
        <v>324</v>
      </c>
      <c r="BT34" s="4">
        <v>340</v>
      </c>
      <c r="BU34" s="4">
        <v>269</v>
      </c>
      <c r="BV34" s="4">
        <v>128</v>
      </c>
      <c r="BW34" s="4">
        <v>36</v>
      </c>
      <c r="BX34" s="4">
        <v>5</v>
      </c>
      <c r="BY34" s="67">
        <f t="shared" si="3"/>
        <v>438</v>
      </c>
      <c r="BZ34" s="4">
        <v>444</v>
      </c>
    </row>
    <row r="35" spans="1:78" x14ac:dyDescent="0.4">
      <c r="A35" s="1">
        <v>34</v>
      </c>
      <c r="B35" s="4">
        <v>12</v>
      </c>
      <c r="C35" s="15" t="s">
        <v>155</v>
      </c>
      <c r="D35" s="4">
        <v>9953</v>
      </c>
      <c r="E35" s="4">
        <v>2493</v>
      </c>
      <c r="F35" s="5">
        <f t="shared" si="0"/>
        <v>0.25047724304229879</v>
      </c>
      <c r="G35" s="4">
        <v>15708</v>
      </c>
      <c r="H35" s="4">
        <v>445</v>
      </c>
      <c r="I35" s="4">
        <v>364</v>
      </c>
      <c r="J35" s="4">
        <v>400</v>
      </c>
      <c r="K35" s="4">
        <v>1268</v>
      </c>
      <c r="L35" s="4">
        <v>2292</v>
      </c>
      <c r="M35" s="4">
        <v>1149</v>
      </c>
      <c r="N35" s="4">
        <v>929</v>
      </c>
      <c r="O35" s="4">
        <v>961</v>
      </c>
      <c r="P35" s="4">
        <v>902</v>
      </c>
      <c r="Q35" s="4">
        <v>805</v>
      </c>
      <c r="R35" s="4">
        <v>748</v>
      </c>
      <c r="S35" s="4">
        <v>804</v>
      </c>
      <c r="T35" s="4">
        <v>858</v>
      </c>
      <c r="U35" s="4">
        <v>728</v>
      </c>
      <c r="V35" s="4">
        <v>560</v>
      </c>
      <c r="W35" s="4">
        <v>476</v>
      </c>
      <c r="X35" s="4">
        <v>482</v>
      </c>
      <c r="Y35" s="4">
        <v>364</v>
      </c>
      <c r="Z35" s="4">
        <v>154</v>
      </c>
      <c r="AA35" s="4">
        <v>39</v>
      </c>
      <c r="AB35" s="4">
        <v>6</v>
      </c>
      <c r="AC35" s="67">
        <f t="shared" si="1"/>
        <v>563</v>
      </c>
      <c r="AD35" s="4">
        <v>974</v>
      </c>
      <c r="AE35" s="4">
        <v>7766</v>
      </c>
      <c r="AF35" s="4">
        <v>235</v>
      </c>
      <c r="AG35" s="4">
        <v>187</v>
      </c>
      <c r="AH35" s="4">
        <v>189</v>
      </c>
      <c r="AI35" s="4">
        <v>653</v>
      </c>
      <c r="AJ35" s="4">
        <v>1374</v>
      </c>
      <c r="AK35" s="4">
        <v>558</v>
      </c>
      <c r="AL35" s="4">
        <v>423</v>
      </c>
      <c r="AM35" s="4">
        <v>495</v>
      </c>
      <c r="AN35" s="4">
        <v>440</v>
      </c>
      <c r="AO35" s="4">
        <v>375</v>
      </c>
      <c r="AP35" s="4">
        <v>364</v>
      </c>
      <c r="AQ35" s="4">
        <v>398</v>
      </c>
      <c r="AR35" s="4">
        <v>423</v>
      </c>
      <c r="AS35" s="4">
        <v>339</v>
      </c>
      <c r="AT35" s="4">
        <v>245</v>
      </c>
      <c r="AU35" s="4">
        <v>184</v>
      </c>
      <c r="AV35" s="4">
        <v>159</v>
      </c>
      <c r="AW35" s="4">
        <v>131</v>
      </c>
      <c r="AX35" s="4">
        <v>36</v>
      </c>
      <c r="AY35" s="4">
        <v>7</v>
      </c>
      <c r="AZ35" s="4">
        <v>0</v>
      </c>
      <c r="BA35" s="67">
        <f t="shared" si="2"/>
        <v>174</v>
      </c>
      <c r="BB35" s="4">
        <v>551</v>
      </c>
      <c r="BC35" s="4">
        <v>7942</v>
      </c>
      <c r="BD35" s="4">
        <v>210</v>
      </c>
      <c r="BE35" s="4">
        <v>177</v>
      </c>
      <c r="BF35" s="4">
        <v>211</v>
      </c>
      <c r="BG35" s="4">
        <v>615</v>
      </c>
      <c r="BH35" s="4">
        <v>918</v>
      </c>
      <c r="BI35" s="4">
        <v>591</v>
      </c>
      <c r="BJ35" s="4">
        <v>506</v>
      </c>
      <c r="BK35" s="4">
        <v>466</v>
      </c>
      <c r="BL35" s="4">
        <v>462</v>
      </c>
      <c r="BM35" s="4">
        <v>430</v>
      </c>
      <c r="BN35" s="4">
        <v>384</v>
      </c>
      <c r="BO35" s="4">
        <v>406</v>
      </c>
      <c r="BP35" s="4">
        <v>435</v>
      </c>
      <c r="BQ35" s="4">
        <v>389</v>
      </c>
      <c r="BR35" s="4">
        <v>315</v>
      </c>
      <c r="BS35" s="4">
        <v>292</v>
      </c>
      <c r="BT35" s="4">
        <v>323</v>
      </c>
      <c r="BU35" s="4">
        <v>233</v>
      </c>
      <c r="BV35" s="4">
        <v>118</v>
      </c>
      <c r="BW35" s="4">
        <v>32</v>
      </c>
      <c r="BX35" s="4">
        <v>6</v>
      </c>
      <c r="BY35" s="67">
        <f t="shared" si="3"/>
        <v>389</v>
      </c>
      <c r="BZ35" s="4">
        <v>423</v>
      </c>
    </row>
    <row r="36" spans="1:78" x14ac:dyDescent="0.4">
      <c r="A36" s="1">
        <v>35</v>
      </c>
      <c r="B36" s="4">
        <v>13</v>
      </c>
      <c r="C36" s="15" t="s">
        <v>156</v>
      </c>
      <c r="D36" s="4">
        <v>5451</v>
      </c>
      <c r="E36" s="4">
        <v>2914</v>
      </c>
      <c r="F36" s="5">
        <f t="shared" si="0"/>
        <v>0.53458081086039255</v>
      </c>
      <c r="G36" s="4">
        <v>12165</v>
      </c>
      <c r="H36" s="4">
        <v>488</v>
      </c>
      <c r="I36" s="4">
        <v>577</v>
      </c>
      <c r="J36" s="4">
        <v>726</v>
      </c>
      <c r="K36" s="4">
        <v>790</v>
      </c>
      <c r="L36" s="4">
        <v>552</v>
      </c>
      <c r="M36" s="4">
        <v>513</v>
      </c>
      <c r="N36" s="4">
        <v>604</v>
      </c>
      <c r="O36" s="4">
        <v>694</v>
      </c>
      <c r="P36" s="4">
        <v>887</v>
      </c>
      <c r="Q36" s="4">
        <v>890</v>
      </c>
      <c r="R36" s="4">
        <v>823</v>
      </c>
      <c r="S36" s="4">
        <v>767</v>
      </c>
      <c r="T36" s="4">
        <v>777</v>
      </c>
      <c r="U36" s="4">
        <v>687</v>
      </c>
      <c r="V36" s="4">
        <v>589</v>
      </c>
      <c r="W36" s="4">
        <v>563</v>
      </c>
      <c r="X36" s="4">
        <v>457</v>
      </c>
      <c r="Y36" s="4">
        <v>293</v>
      </c>
      <c r="Z36" s="4">
        <v>86</v>
      </c>
      <c r="AA36" s="4">
        <v>14</v>
      </c>
      <c r="AB36" s="4">
        <v>2</v>
      </c>
      <c r="AC36" s="67">
        <f t="shared" si="1"/>
        <v>395</v>
      </c>
      <c r="AD36" s="4">
        <v>386</v>
      </c>
      <c r="AE36" s="4">
        <v>5682</v>
      </c>
      <c r="AF36" s="4">
        <v>246</v>
      </c>
      <c r="AG36" s="4">
        <v>319</v>
      </c>
      <c r="AH36" s="4">
        <v>370</v>
      </c>
      <c r="AI36" s="4">
        <v>385</v>
      </c>
      <c r="AJ36" s="4">
        <v>269</v>
      </c>
      <c r="AK36" s="4">
        <v>226</v>
      </c>
      <c r="AL36" s="4">
        <v>299</v>
      </c>
      <c r="AM36" s="4">
        <v>337</v>
      </c>
      <c r="AN36" s="4">
        <v>413</v>
      </c>
      <c r="AO36" s="4">
        <v>398</v>
      </c>
      <c r="AP36" s="4">
        <v>389</v>
      </c>
      <c r="AQ36" s="4">
        <v>361</v>
      </c>
      <c r="AR36" s="4">
        <v>390</v>
      </c>
      <c r="AS36" s="4">
        <v>308</v>
      </c>
      <c r="AT36" s="4">
        <v>241</v>
      </c>
      <c r="AU36" s="4">
        <v>224</v>
      </c>
      <c r="AV36" s="4">
        <v>153</v>
      </c>
      <c r="AW36" s="4">
        <v>101</v>
      </c>
      <c r="AX36" s="4">
        <v>20</v>
      </c>
      <c r="AY36" s="4">
        <v>3</v>
      </c>
      <c r="AZ36" s="4">
        <v>0</v>
      </c>
      <c r="BA36" s="67">
        <f t="shared" si="2"/>
        <v>124</v>
      </c>
      <c r="BB36" s="4">
        <v>230</v>
      </c>
      <c r="BC36" s="4">
        <v>6483</v>
      </c>
      <c r="BD36" s="4">
        <v>242</v>
      </c>
      <c r="BE36" s="4">
        <v>258</v>
      </c>
      <c r="BF36" s="4">
        <v>356</v>
      </c>
      <c r="BG36" s="4">
        <v>405</v>
      </c>
      <c r="BH36" s="4">
        <v>283</v>
      </c>
      <c r="BI36" s="4">
        <v>287</v>
      </c>
      <c r="BJ36" s="4">
        <v>305</v>
      </c>
      <c r="BK36" s="4">
        <v>357</v>
      </c>
      <c r="BL36" s="4">
        <v>474</v>
      </c>
      <c r="BM36" s="4">
        <v>492</v>
      </c>
      <c r="BN36" s="4">
        <v>434</v>
      </c>
      <c r="BO36" s="4">
        <v>406</v>
      </c>
      <c r="BP36" s="4">
        <v>387</v>
      </c>
      <c r="BQ36" s="4">
        <v>379</v>
      </c>
      <c r="BR36" s="4">
        <v>348</v>
      </c>
      <c r="BS36" s="4">
        <v>339</v>
      </c>
      <c r="BT36" s="4">
        <v>304</v>
      </c>
      <c r="BU36" s="4">
        <v>192</v>
      </c>
      <c r="BV36" s="4">
        <v>66</v>
      </c>
      <c r="BW36" s="4">
        <v>11</v>
      </c>
      <c r="BX36" s="4">
        <v>2</v>
      </c>
      <c r="BY36" s="67">
        <f t="shared" si="3"/>
        <v>271</v>
      </c>
      <c r="BZ36" s="4">
        <v>156</v>
      </c>
    </row>
    <row r="37" spans="1:78" x14ac:dyDescent="0.4">
      <c r="A37" s="1">
        <v>36</v>
      </c>
      <c r="B37" s="4">
        <v>14</v>
      </c>
      <c r="C37" s="15" t="s">
        <v>157</v>
      </c>
      <c r="D37" s="4">
        <v>6035</v>
      </c>
      <c r="E37" s="4">
        <v>3240</v>
      </c>
      <c r="F37" s="5">
        <f t="shared" si="0"/>
        <v>0.53686826843413427</v>
      </c>
      <c r="G37" s="4">
        <v>13986</v>
      </c>
      <c r="H37" s="4">
        <v>773</v>
      </c>
      <c r="I37" s="4">
        <v>726</v>
      </c>
      <c r="J37" s="4">
        <v>739</v>
      </c>
      <c r="K37" s="4">
        <v>770</v>
      </c>
      <c r="L37" s="4">
        <v>540</v>
      </c>
      <c r="M37" s="4">
        <v>669</v>
      </c>
      <c r="N37" s="4">
        <v>878</v>
      </c>
      <c r="O37" s="4">
        <v>1011</v>
      </c>
      <c r="P37" s="4">
        <v>1125</v>
      </c>
      <c r="Q37" s="4">
        <v>971</v>
      </c>
      <c r="R37" s="4">
        <v>963</v>
      </c>
      <c r="S37" s="4">
        <v>908</v>
      </c>
      <c r="T37" s="4">
        <v>839</v>
      </c>
      <c r="U37" s="4">
        <v>804</v>
      </c>
      <c r="V37" s="4">
        <v>582</v>
      </c>
      <c r="W37" s="4">
        <v>547</v>
      </c>
      <c r="X37" s="4">
        <v>443</v>
      </c>
      <c r="Y37" s="4">
        <v>267</v>
      </c>
      <c r="Z37" s="4">
        <v>91</v>
      </c>
      <c r="AA37" s="4">
        <v>20</v>
      </c>
      <c r="AB37" s="4">
        <v>0</v>
      </c>
      <c r="AC37" s="67">
        <f t="shared" si="1"/>
        <v>378</v>
      </c>
      <c r="AD37" s="4">
        <v>320</v>
      </c>
      <c r="AE37" s="4">
        <v>6586</v>
      </c>
      <c r="AF37" s="4">
        <v>392</v>
      </c>
      <c r="AG37" s="4">
        <v>382</v>
      </c>
      <c r="AH37" s="4">
        <v>389</v>
      </c>
      <c r="AI37" s="4">
        <v>396</v>
      </c>
      <c r="AJ37" s="4">
        <v>229</v>
      </c>
      <c r="AK37" s="4">
        <v>291</v>
      </c>
      <c r="AL37" s="4">
        <v>406</v>
      </c>
      <c r="AM37" s="4">
        <v>476</v>
      </c>
      <c r="AN37" s="4">
        <v>543</v>
      </c>
      <c r="AO37" s="4">
        <v>432</v>
      </c>
      <c r="AP37" s="4">
        <v>436</v>
      </c>
      <c r="AQ37" s="4">
        <v>434</v>
      </c>
      <c r="AR37" s="4">
        <v>418</v>
      </c>
      <c r="AS37" s="4">
        <v>401</v>
      </c>
      <c r="AT37" s="4">
        <v>246</v>
      </c>
      <c r="AU37" s="4">
        <v>244</v>
      </c>
      <c r="AV37" s="4">
        <v>157</v>
      </c>
      <c r="AW37" s="4">
        <v>114</v>
      </c>
      <c r="AX37" s="4">
        <v>24</v>
      </c>
      <c r="AY37" s="4">
        <v>3</v>
      </c>
      <c r="AZ37" s="4">
        <v>0</v>
      </c>
      <c r="BA37" s="67">
        <f t="shared" si="2"/>
        <v>141</v>
      </c>
      <c r="BB37" s="4">
        <v>173</v>
      </c>
      <c r="BC37" s="4">
        <v>7400</v>
      </c>
      <c r="BD37" s="4">
        <v>381</v>
      </c>
      <c r="BE37" s="4">
        <v>344</v>
      </c>
      <c r="BF37" s="4">
        <v>350</v>
      </c>
      <c r="BG37" s="4">
        <v>374</v>
      </c>
      <c r="BH37" s="4">
        <v>311</v>
      </c>
      <c r="BI37" s="4">
        <v>378</v>
      </c>
      <c r="BJ37" s="4">
        <v>472</v>
      </c>
      <c r="BK37" s="4">
        <v>535</v>
      </c>
      <c r="BL37" s="4">
        <v>582</v>
      </c>
      <c r="BM37" s="4">
        <v>539</v>
      </c>
      <c r="BN37" s="4">
        <v>527</v>
      </c>
      <c r="BO37" s="4">
        <v>474</v>
      </c>
      <c r="BP37" s="4">
        <v>421</v>
      </c>
      <c r="BQ37" s="4">
        <v>403</v>
      </c>
      <c r="BR37" s="4">
        <v>336</v>
      </c>
      <c r="BS37" s="4">
        <v>303</v>
      </c>
      <c r="BT37" s="4">
        <v>286</v>
      </c>
      <c r="BU37" s="4">
        <v>153</v>
      </c>
      <c r="BV37" s="4">
        <v>67</v>
      </c>
      <c r="BW37" s="4">
        <v>17</v>
      </c>
      <c r="BX37" s="4">
        <v>0</v>
      </c>
      <c r="BY37" s="67">
        <f t="shared" si="3"/>
        <v>237</v>
      </c>
      <c r="BZ37" s="4">
        <v>147</v>
      </c>
    </row>
    <row r="38" spans="1:78" x14ac:dyDescent="0.4">
      <c r="A38" s="1">
        <v>37</v>
      </c>
      <c r="B38" s="4">
        <v>15</v>
      </c>
      <c r="C38" s="15" t="s">
        <v>158</v>
      </c>
      <c r="D38" s="4">
        <v>5208</v>
      </c>
      <c r="E38" s="4">
        <v>4034</v>
      </c>
      <c r="F38" s="5">
        <f t="shared" si="0"/>
        <v>0.77457757296466978</v>
      </c>
      <c r="G38" s="4">
        <v>11231</v>
      </c>
      <c r="H38" s="4">
        <v>380</v>
      </c>
      <c r="I38" s="4">
        <v>427</v>
      </c>
      <c r="J38" s="4">
        <v>514</v>
      </c>
      <c r="K38" s="4">
        <v>527</v>
      </c>
      <c r="L38" s="4">
        <v>429</v>
      </c>
      <c r="M38" s="4">
        <v>442</v>
      </c>
      <c r="N38" s="4">
        <v>505</v>
      </c>
      <c r="O38" s="4">
        <v>647</v>
      </c>
      <c r="P38" s="4">
        <v>671</v>
      </c>
      <c r="Q38" s="4">
        <v>662</v>
      </c>
      <c r="R38" s="4">
        <v>641</v>
      </c>
      <c r="S38" s="4">
        <v>804</v>
      </c>
      <c r="T38" s="4">
        <v>941</v>
      </c>
      <c r="U38" s="4">
        <v>990</v>
      </c>
      <c r="V38" s="4">
        <v>747</v>
      </c>
      <c r="W38" s="4">
        <v>578</v>
      </c>
      <c r="X38" s="4">
        <v>510</v>
      </c>
      <c r="Y38" s="4">
        <v>333</v>
      </c>
      <c r="Z38" s="4">
        <v>175</v>
      </c>
      <c r="AA38" s="4">
        <v>47</v>
      </c>
      <c r="AB38" s="4">
        <v>8</v>
      </c>
      <c r="AC38" s="67">
        <f t="shared" si="1"/>
        <v>563</v>
      </c>
      <c r="AD38" s="4">
        <v>253</v>
      </c>
      <c r="AE38" s="4">
        <v>5047</v>
      </c>
      <c r="AF38" s="4">
        <v>198</v>
      </c>
      <c r="AG38" s="4">
        <v>222</v>
      </c>
      <c r="AH38" s="4">
        <v>248</v>
      </c>
      <c r="AI38" s="4">
        <v>246</v>
      </c>
      <c r="AJ38" s="4">
        <v>211</v>
      </c>
      <c r="AK38" s="4">
        <v>192</v>
      </c>
      <c r="AL38" s="4">
        <v>219</v>
      </c>
      <c r="AM38" s="4">
        <v>319</v>
      </c>
      <c r="AN38" s="4">
        <v>310</v>
      </c>
      <c r="AO38" s="4">
        <v>287</v>
      </c>
      <c r="AP38" s="4">
        <v>266</v>
      </c>
      <c r="AQ38" s="4">
        <v>362</v>
      </c>
      <c r="AR38" s="4">
        <v>429</v>
      </c>
      <c r="AS38" s="4">
        <v>446</v>
      </c>
      <c r="AT38" s="4">
        <v>329</v>
      </c>
      <c r="AU38" s="4">
        <v>263</v>
      </c>
      <c r="AV38" s="4">
        <v>189</v>
      </c>
      <c r="AW38" s="4">
        <v>115</v>
      </c>
      <c r="AX38" s="4">
        <v>43</v>
      </c>
      <c r="AY38" s="4">
        <v>7</v>
      </c>
      <c r="AZ38" s="4">
        <v>1</v>
      </c>
      <c r="BA38" s="67">
        <f t="shared" si="2"/>
        <v>166</v>
      </c>
      <c r="BB38" s="4">
        <v>145</v>
      </c>
      <c r="BC38" s="4">
        <v>6184</v>
      </c>
      <c r="BD38" s="4">
        <v>182</v>
      </c>
      <c r="BE38" s="4">
        <v>205</v>
      </c>
      <c r="BF38" s="4">
        <v>266</v>
      </c>
      <c r="BG38" s="4">
        <v>281</v>
      </c>
      <c r="BH38" s="4">
        <v>218</v>
      </c>
      <c r="BI38" s="4">
        <v>250</v>
      </c>
      <c r="BJ38" s="4">
        <v>286</v>
      </c>
      <c r="BK38" s="4">
        <v>328</v>
      </c>
      <c r="BL38" s="4">
        <v>361</v>
      </c>
      <c r="BM38" s="4">
        <v>375</v>
      </c>
      <c r="BN38" s="4">
        <v>375</v>
      </c>
      <c r="BO38" s="4">
        <v>442</v>
      </c>
      <c r="BP38" s="4">
        <v>512</v>
      </c>
      <c r="BQ38" s="4">
        <v>544</v>
      </c>
      <c r="BR38" s="4">
        <v>418</v>
      </c>
      <c r="BS38" s="4">
        <v>315</v>
      </c>
      <c r="BT38" s="4">
        <v>321</v>
      </c>
      <c r="BU38" s="4">
        <v>218</v>
      </c>
      <c r="BV38" s="4">
        <v>132</v>
      </c>
      <c r="BW38" s="4">
        <v>40</v>
      </c>
      <c r="BX38" s="4">
        <v>7</v>
      </c>
      <c r="BY38" s="67">
        <f t="shared" si="3"/>
        <v>397</v>
      </c>
      <c r="BZ38" s="4">
        <v>108</v>
      </c>
    </row>
    <row r="39" spans="1:78" x14ac:dyDescent="0.4">
      <c r="A39" s="1">
        <v>38</v>
      </c>
      <c r="B39" s="4">
        <v>16</v>
      </c>
      <c r="C39" s="15" t="s">
        <v>159</v>
      </c>
      <c r="D39" s="4">
        <v>3888</v>
      </c>
      <c r="E39" s="4">
        <v>1972</v>
      </c>
      <c r="F39" s="5">
        <f t="shared" si="0"/>
        <v>0.50720164609053497</v>
      </c>
      <c r="G39" s="4">
        <v>8018</v>
      </c>
      <c r="H39" s="4">
        <v>427</v>
      </c>
      <c r="I39" s="4">
        <v>405</v>
      </c>
      <c r="J39" s="4">
        <v>382</v>
      </c>
      <c r="K39" s="4">
        <v>394</v>
      </c>
      <c r="L39" s="4">
        <v>356</v>
      </c>
      <c r="M39" s="4">
        <v>370</v>
      </c>
      <c r="N39" s="4">
        <v>500</v>
      </c>
      <c r="O39" s="4">
        <v>606</v>
      </c>
      <c r="P39" s="4">
        <v>633</v>
      </c>
      <c r="Q39" s="4">
        <v>513</v>
      </c>
      <c r="R39" s="4">
        <v>527</v>
      </c>
      <c r="S39" s="4">
        <v>527</v>
      </c>
      <c r="T39" s="4">
        <v>511</v>
      </c>
      <c r="U39" s="4">
        <v>446</v>
      </c>
      <c r="V39" s="4">
        <v>313</v>
      </c>
      <c r="W39" s="4">
        <v>306</v>
      </c>
      <c r="X39" s="4">
        <v>238</v>
      </c>
      <c r="Y39" s="4">
        <v>173</v>
      </c>
      <c r="Z39" s="4">
        <v>90</v>
      </c>
      <c r="AA39" s="4">
        <v>13</v>
      </c>
      <c r="AB39" s="4">
        <v>0</v>
      </c>
      <c r="AC39" s="67">
        <f t="shared" si="1"/>
        <v>276</v>
      </c>
      <c r="AD39" s="4">
        <v>288</v>
      </c>
      <c r="AE39" s="4">
        <v>3832</v>
      </c>
      <c r="AF39" s="4">
        <v>209</v>
      </c>
      <c r="AG39" s="4">
        <v>214</v>
      </c>
      <c r="AH39" s="4">
        <v>180</v>
      </c>
      <c r="AI39" s="4">
        <v>192</v>
      </c>
      <c r="AJ39" s="4">
        <v>181</v>
      </c>
      <c r="AK39" s="4">
        <v>182</v>
      </c>
      <c r="AL39" s="4">
        <v>245</v>
      </c>
      <c r="AM39" s="4">
        <v>282</v>
      </c>
      <c r="AN39" s="4">
        <v>310</v>
      </c>
      <c r="AO39" s="4">
        <v>240</v>
      </c>
      <c r="AP39" s="4">
        <v>272</v>
      </c>
      <c r="AQ39" s="4">
        <v>286</v>
      </c>
      <c r="AR39" s="4">
        <v>255</v>
      </c>
      <c r="AS39" s="4">
        <v>228</v>
      </c>
      <c r="AT39" s="4">
        <v>125</v>
      </c>
      <c r="AU39" s="4">
        <v>120</v>
      </c>
      <c r="AV39" s="4">
        <v>79</v>
      </c>
      <c r="AW39" s="4">
        <v>55</v>
      </c>
      <c r="AX39" s="4">
        <v>25</v>
      </c>
      <c r="AY39" s="4">
        <v>4</v>
      </c>
      <c r="AZ39" s="4">
        <v>0</v>
      </c>
      <c r="BA39" s="67">
        <f t="shared" si="2"/>
        <v>84</v>
      </c>
      <c r="BB39" s="4">
        <v>148</v>
      </c>
      <c r="BC39" s="4">
        <v>4186</v>
      </c>
      <c r="BD39" s="4">
        <v>218</v>
      </c>
      <c r="BE39" s="4">
        <v>191</v>
      </c>
      <c r="BF39" s="4">
        <v>202</v>
      </c>
      <c r="BG39" s="4">
        <v>202</v>
      </c>
      <c r="BH39" s="4">
        <v>175</v>
      </c>
      <c r="BI39" s="4">
        <v>188</v>
      </c>
      <c r="BJ39" s="4">
        <v>255</v>
      </c>
      <c r="BK39" s="4">
        <v>324</v>
      </c>
      <c r="BL39" s="4">
        <v>323</v>
      </c>
      <c r="BM39" s="4">
        <v>273</v>
      </c>
      <c r="BN39" s="4">
        <v>255</v>
      </c>
      <c r="BO39" s="4">
        <v>241</v>
      </c>
      <c r="BP39" s="4">
        <v>256</v>
      </c>
      <c r="BQ39" s="4">
        <v>218</v>
      </c>
      <c r="BR39" s="4">
        <v>188</v>
      </c>
      <c r="BS39" s="4">
        <v>186</v>
      </c>
      <c r="BT39" s="4">
        <v>159</v>
      </c>
      <c r="BU39" s="4">
        <v>118</v>
      </c>
      <c r="BV39" s="4">
        <v>65</v>
      </c>
      <c r="BW39" s="4">
        <v>9</v>
      </c>
      <c r="BX39" s="4">
        <v>0</v>
      </c>
      <c r="BY39" s="67">
        <f t="shared" si="3"/>
        <v>192</v>
      </c>
      <c r="BZ39" s="4">
        <v>140</v>
      </c>
    </row>
    <row r="40" spans="1:78" x14ac:dyDescent="0.4">
      <c r="A40" s="1">
        <v>39</v>
      </c>
      <c r="B40" s="4">
        <v>17</v>
      </c>
      <c r="C40" s="15" t="s">
        <v>160</v>
      </c>
      <c r="D40" s="4">
        <v>5341</v>
      </c>
      <c r="E40" s="4">
        <v>2197</v>
      </c>
      <c r="F40" s="5">
        <f t="shared" si="0"/>
        <v>0.41134618985208765</v>
      </c>
      <c r="G40" s="4">
        <v>10385</v>
      </c>
      <c r="H40" s="4">
        <v>514</v>
      </c>
      <c r="I40" s="4">
        <v>406</v>
      </c>
      <c r="J40" s="4">
        <v>434</v>
      </c>
      <c r="K40" s="4">
        <v>482</v>
      </c>
      <c r="L40" s="4">
        <v>654</v>
      </c>
      <c r="M40" s="4">
        <v>674</v>
      </c>
      <c r="N40" s="4">
        <v>716</v>
      </c>
      <c r="O40" s="4">
        <v>781</v>
      </c>
      <c r="P40" s="4">
        <v>725</v>
      </c>
      <c r="Q40" s="4">
        <v>661</v>
      </c>
      <c r="R40" s="4">
        <v>582</v>
      </c>
      <c r="S40" s="4">
        <v>611</v>
      </c>
      <c r="T40" s="4">
        <v>652</v>
      </c>
      <c r="U40" s="4">
        <v>596</v>
      </c>
      <c r="V40" s="4">
        <v>454</v>
      </c>
      <c r="W40" s="4">
        <v>382</v>
      </c>
      <c r="X40" s="4">
        <v>304</v>
      </c>
      <c r="Y40" s="4">
        <v>226</v>
      </c>
      <c r="Z40" s="4">
        <v>76</v>
      </c>
      <c r="AA40" s="4">
        <v>28</v>
      </c>
      <c r="AB40" s="4">
        <v>2</v>
      </c>
      <c r="AC40" s="67">
        <f t="shared" si="1"/>
        <v>332</v>
      </c>
      <c r="AD40" s="4">
        <v>425</v>
      </c>
      <c r="AE40" s="4">
        <v>4903</v>
      </c>
      <c r="AF40" s="4">
        <v>264</v>
      </c>
      <c r="AG40" s="4">
        <v>204</v>
      </c>
      <c r="AH40" s="4">
        <v>201</v>
      </c>
      <c r="AI40" s="4">
        <v>245</v>
      </c>
      <c r="AJ40" s="4">
        <v>304</v>
      </c>
      <c r="AK40" s="4">
        <v>309</v>
      </c>
      <c r="AL40" s="4">
        <v>340</v>
      </c>
      <c r="AM40" s="4">
        <v>390</v>
      </c>
      <c r="AN40" s="4">
        <v>362</v>
      </c>
      <c r="AO40" s="4">
        <v>318</v>
      </c>
      <c r="AP40" s="4">
        <v>272</v>
      </c>
      <c r="AQ40" s="4">
        <v>284</v>
      </c>
      <c r="AR40" s="4">
        <v>336</v>
      </c>
      <c r="AS40" s="4">
        <v>287</v>
      </c>
      <c r="AT40" s="4">
        <v>184</v>
      </c>
      <c r="AU40" s="4">
        <v>160</v>
      </c>
      <c r="AV40" s="4">
        <v>113</v>
      </c>
      <c r="AW40" s="4">
        <v>65</v>
      </c>
      <c r="AX40" s="4">
        <v>22</v>
      </c>
      <c r="AY40" s="4">
        <v>8</v>
      </c>
      <c r="AZ40" s="4">
        <v>1</v>
      </c>
      <c r="BA40" s="67">
        <f t="shared" si="2"/>
        <v>96</v>
      </c>
      <c r="BB40" s="4">
        <v>234</v>
      </c>
      <c r="BC40" s="4">
        <v>5482</v>
      </c>
      <c r="BD40" s="4">
        <v>250</v>
      </c>
      <c r="BE40" s="4">
        <v>202</v>
      </c>
      <c r="BF40" s="4">
        <v>233</v>
      </c>
      <c r="BG40" s="4">
        <v>237</v>
      </c>
      <c r="BH40" s="4">
        <v>350</v>
      </c>
      <c r="BI40" s="4">
        <v>365</v>
      </c>
      <c r="BJ40" s="4">
        <v>376</v>
      </c>
      <c r="BK40" s="4">
        <v>391</v>
      </c>
      <c r="BL40" s="4">
        <v>363</v>
      </c>
      <c r="BM40" s="4">
        <v>343</v>
      </c>
      <c r="BN40" s="4">
        <v>310</v>
      </c>
      <c r="BO40" s="4">
        <v>327</v>
      </c>
      <c r="BP40" s="4">
        <v>316</v>
      </c>
      <c r="BQ40" s="4">
        <v>309</v>
      </c>
      <c r="BR40" s="4">
        <v>270</v>
      </c>
      <c r="BS40" s="4">
        <v>222</v>
      </c>
      <c r="BT40" s="4">
        <v>191</v>
      </c>
      <c r="BU40" s="4">
        <v>161</v>
      </c>
      <c r="BV40" s="4">
        <v>54</v>
      </c>
      <c r="BW40" s="4">
        <v>20</v>
      </c>
      <c r="BX40" s="4">
        <v>1</v>
      </c>
      <c r="BY40" s="67">
        <f t="shared" si="3"/>
        <v>236</v>
      </c>
      <c r="BZ40" s="4">
        <v>191</v>
      </c>
    </row>
    <row r="41" spans="1:78" x14ac:dyDescent="0.4">
      <c r="A41" s="1">
        <v>40</v>
      </c>
      <c r="B41" s="4">
        <v>18</v>
      </c>
      <c r="C41" s="15" t="s">
        <v>161</v>
      </c>
      <c r="D41" s="4">
        <v>2830</v>
      </c>
      <c r="E41" s="4">
        <v>1540</v>
      </c>
      <c r="F41" s="5">
        <f t="shared" si="0"/>
        <v>0.54416961130742048</v>
      </c>
      <c r="G41" s="4">
        <v>7232</v>
      </c>
      <c r="H41" s="4">
        <v>540</v>
      </c>
      <c r="I41" s="4">
        <v>509</v>
      </c>
      <c r="J41" s="4">
        <v>378</v>
      </c>
      <c r="K41" s="4">
        <v>286</v>
      </c>
      <c r="L41" s="4">
        <v>285</v>
      </c>
      <c r="M41" s="4">
        <v>450</v>
      </c>
      <c r="N41" s="4">
        <v>623</v>
      </c>
      <c r="O41" s="4">
        <v>689</v>
      </c>
      <c r="P41" s="4">
        <v>527</v>
      </c>
      <c r="Q41" s="4">
        <v>407</v>
      </c>
      <c r="R41" s="4">
        <v>391</v>
      </c>
      <c r="S41" s="4">
        <v>347</v>
      </c>
      <c r="T41" s="4">
        <v>443</v>
      </c>
      <c r="U41" s="4">
        <v>382</v>
      </c>
      <c r="V41" s="4">
        <v>263</v>
      </c>
      <c r="W41" s="4">
        <v>195</v>
      </c>
      <c r="X41" s="4">
        <v>153</v>
      </c>
      <c r="Y41" s="4">
        <v>95</v>
      </c>
      <c r="Z41" s="4">
        <v>45</v>
      </c>
      <c r="AA41" s="4">
        <v>10</v>
      </c>
      <c r="AB41" s="4">
        <v>1</v>
      </c>
      <c r="AC41" s="67">
        <f t="shared" si="1"/>
        <v>151</v>
      </c>
      <c r="AD41" s="4">
        <v>213</v>
      </c>
      <c r="AE41" s="4">
        <v>3539</v>
      </c>
      <c r="AF41" s="4">
        <v>279</v>
      </c>
      <c r="AG41" s="4">
        <v>269</v>
      </c>
      <c r="AH41" s="4">
        <v>207</v>
      </c>
      <c r="AI41" s="4">
        <v>146</v>
      </c>
      <c r="AJ41" s="4">
        <v>124</v>
      </c>
      <c r="AK41" s="4">
        <v>215</v>
      </c>
      <c r="AL41" s="4">
        <v>290</v>
      </c>
      <c r="AM41" s="4">
        <v>318</v>
      </c>
      <c r="AN41" s="4">
        <v>283</v>
      </c>
      <c r="AO41" s="4">
        <v>195</v>
      </c>
      <c r="AP41" s="4">
        <v>193</v>
      </c>
      <c r="AQ41" s="4">
        <v>169</v>
      </c>
      <c r="AR41" s="4">
        <v>211</v>
      </c>
      <c r="AS41" s="4">
        <v>189</v>
      </c>
      <c r="AT41" s="4">
        <v>125</v>
      </c>
      <c r="AU41" s="4">
        <v>91</v>
      </c>
      <c r="AV41" s="4">
        <v>67</v>
      </c>
      <c r="AW41" s="4">
        <v>27</v>
      </c>
      <c r="AX41" s="4">
        <v>12</v>
      </c>
      <c r="AY41" s="4">
        <v>0</v>
      </c>
      <c r="AZ41" s="4">
        <v>0</v>
      </c>
      <c r="BA41" s="67">
        <f t="shared" si="2"/>
        <v>39</v>
      </c>
      <c r="BB41" s="4">
        <v>129</v>
      </c>
      <c r="BC41" s="4">
        <v>3693</v>
      </c>
      <c r="BD41" s="4">
        <v>261</v>
      </c>
      <c r="BE41" s="4">
        <v>240</v>
      </c>
      <c r="BF41" s="4">
        <v>171</v>
      </c>
      <c r="BG41" s="4">
        <v>140</v>
      </c>
      <c r="BH41" s="4">
        <v>161</v>
      </c>
      <c r="BI41" s="4">
        <v>235</v>
      </c>
      <c r="BJ41" s="4">
        <v>333</v>
      </c>
      <c r="BK41" s="4">
        <v>371</v>
      </c>
      <c r="BL41" s="4">
        <v>244</v>
      </c>
      <c r="BM41" s="4">
        <v>212</v>
      </c>
      <c r="BN41" s="4">
        <v>198</v>
      </c>
      <c r="BO41" s="4">
        <v>178</v>
      </c>
      <c r="BP41" s="4">
        <v>232</v>
      </c>
      <c r="BQ41" s="4">
        <v>193</v>
      </c>
      <c r="BR41" s="4">
        <v>138</v>
      </c>
      <c r="BS41" s="4">
        <v>104</v>
      </c>
      <c r="BT41" s="4">
        <v>86</v>
      </c>
      <c r="BU41" s="4">
        <v>68</v>
      </c>
      <c r="BV41" s="4">
        <v>33</v>
      </c>
      <c r="BW41" s="4">
        <v>10</v>
      </c>
      <c r="BX41" s="4">
        <v>1</v>
      </c>
      <c r="BY41" s="67">
        <f t="shared" si="3"/>
        <v>112</v>
      </c>
      <c r="BZ41" s="4">
        <v>84</v>
      </c>
    </row>
    <row r="42" spans="1:78" x14ac:dyDescent="0.4">
      <c r="A42" s="1">
        <v>41</v>
      </c>
      <c r="B42" s="4">
        <v>45</v>
      </c>
      <c r="C42" s="15" t="s">
        <v>162</v>
      </c>
      <c r="D42" s="4">
        <v>3459</v>
      </c>
      <c r="E42" s="4">
        <v>2317</v>
      </c>
      <c r="F42" s="5">
        <f t="shared" si="0"/>
        <v>0.66984677652500724</v>
      </c>
      <c r="G42" s="4">
        <v>7875</v>
      </c>
      <c r="H42" s="4">
        <v>380</v>
      </c>
      <c r="I42" s="4">
        <v>352</v>
      </c>
      <c r="J42" s="4">
        <v>351</v>
      </c>
      <c r="K42" s="4">
        <v>331</v>
      </c>
      <c r="L42" s="4">
        <v>271</v>
      </c>
      <c r="M42" s="4">
        <v>362</v>
      </c>
      <c r="N42" s="4">
        <v>494</v>
      </c>
      <c r="O42" s="4">
        <v>555</v>
      </c>
      <c r="P42" s="4">
        <v>574</v>
      </c>
      <c r="Q42" s="4">
        <v>464</v>
      </c>
      <c r="R42" s="4">
        <v>432</v>
      </c>
      <c r="S42" s="4">
        <v>439</v>
      </c>
      <c r="T42" s="4">
        <v>615</v>
      </c>
      <c r="U42" s="4">
        <v>627</v>
      </c>
      <c r="V42" s="4">
        <v>468</v>
      </c>
      <c r="W42" s="4">
        <v>379</v>
      </c>
      <c r="X42" s="4">
        <v>331</v>
      </c>
      <c r="Y42" s="4">
        <v>197</v>
      </c>
      <c r="Z42" s="4">
        <v>96</v>
      </c>
      <c r="AA42" s="4">
        <v>16</v>
      </c>
      <c r="AB42" s="4">
        <v>1</v>
      </c>
      <c r="AC42" s="67">
        <f t="shared" si="1"/>
        <v>310</v>
      </c>
      <c r="AD42" s="4">
        <v>140</v>
      </c>
      <c r="AE42" s="4">
        <v>3636</v>
      </c>
      <c r="AF42" s="4">
        <v>193</v>
      </c>
      <c r="AG42" s="4">
        <v>176</v>
      </c>
      <c r="AH42" s="4">
        <v>185</v>
      </c>
      <c r="AI42" s="4">
        <v>155</v>
      </c>
      <c r="AJ42" s="4">
        <v>120</v>
      </c>
      <c r="AK42" s="4">
        <v>157</v>
      </c>
      <c r="AL42" s="4">
        <v>227</v>
      </c>
      <c r="AM42" s="4">
        <v>255</v>
      </c>
      <c r="AN42" s="4">
        <v>276</v>
      </c>
      <c r="AO42" s="4">
        <v>210</v>
      </c>
      <c r="AP42" s="4">
        <v>212</v>
      </c>
      <c r="AQ42" s="4">
        <v>205</v>
      </c>
      <c r="AR42" s="4">
        <v>289</v>
      </c>
      <c r="AS42" s="4">
        <v>284</v>
      </c>
      <c r="AT42" s="4">
        <v>210</v>
      </c>
      <c r="AU42" s="4">
        <v>166</v>
      </c>
      <c r="AV42" s="4">
        <v>136</v>
      </c>
      <c r="AW42" s="4">
        <v>74</v>
      </c>
      <c r="AX42" s="4">
        <v>24</v>
      </c>
      <c r="AY42" s="4">
        <v>2</v>
      </c>
      <c r="AZ42" s="4">
        <v>0</v>
      </c>
      <c r="BA42" s="67">
        <f t="shared" si="2"/>
        <v>100</v>
      </c>
      <c r="BB42" s="4">
        <v>80</v>
      </c>
      <c r="BC42" s="4">
        <v>4239</v>
      </c>
      <c r="BD42" s="4">
        <v>187</v>
      </c>
      <c r="BE42" s="4">
        <v>176</v>
      </c>
      <c r="BF42" s="4">
        <v>166</v>
      </c>
      <c r="BG42" s="4">
        <v>176</v>
      </c>
      <c r="BH42" s="4">
        <v>151</v>
      </c>
      <c r="BI42" s="4">
        <v>205</v>
      </c>
      <c r="BJ42" s="4">
        <v>267</v>
      </c>
      <c r="BK42" s="4">
        <v>300</v>
      </c>
      <c r="BL42" s="4">
        <v>298</v>
      </c>
      <c r="BM42" s="4">
        <v>254</v>
      </c>
      <c r="BN42" s="4">
        <v>220</v>
      </c>
      <c r="BO42" s="4">
        <v>234</v>
      </c>
      <c r="BP42" s="4">
        <v>326</v>
      </c>
      <c r="BQ42" s="4">
        <v>343</v>
      </c>
      <c r="BR42" s="4">
        <v>258</v>
      </c>
      <c r="BS42" s="4">
        <v>213</v>
      </c>
      <c r="BT42" s="4">
        <v>195</v>
      </c>
      <c r="BU42" s="4">
        <v>123</v>
      </c>
      <c r="BV42" s="4">
        <v>72</v>
      </c>
      <c r="BW42" s="4">
        <v>14</v>
      </c>
      <c r="BX42" s="4">
        <v>1</v>
      </c>
      <c r="BY42" s="67">
        <f t="shared" si="3"/>
        <v>210</v>
      </c>
      <c r="BZ42" s="4">
        <v>60</v>
      </c>
    </row>
    <row r="43" spans="1:78" x14ac:dyDescent="0.4">
      <c r="A43" s="1">
        <v>42</v>
      </c>
      <c r="B43" s="4">
        <v>46</v>
      </c>
      <c r="C43" s="15" t="s">
        <v>163</v>
      </c>
      <c r="D43" s="4">
        <v>2791</v>
      </c>
      <c r="E43" s="4">
        <v>2307</v>
      </c>
      <c r="F43" s="5">
        <f t="shared" si="0"/>
        <v>0.82658545324256538</v>
      </c>
      <c r="G43" s="4">
        <v>6982</v>
      </c>
      <c r="H43" s="4">
        <v>187</v>
      </c>
      <c r="I43" s="4">
        <v>223</v>
      </c>
      <c r="J43" s="4">
        <v>229</v>
      </c>
      <c r="K43" s="4">
        <v>313</v>
      </c>
      <c r="L43" s="4">
        <v>284</v>
      </c>
      <c r="M43" s="4">
        <v>297</v>
      </c>
      <c r="N43" s="4">
        <v>286</v>
      </c>
      <c r="O43" s="4">
        <v>311</v>
      </c>
      <c r="P43" s="4">
        <v>358</v>
      </c>
      <c r="Q43" s="4">
        <v>350</v>
      </c>
      <c r="R43" s="4">
        <v>524</v>
      </c>
      <c r="S43" s="4">
        <v>660</v>
      </c>
      <c r="T43" s="4">
        <v>750</v>
      </c>
      <c r="U43" s="4">
        <v>721</v>
      </c>
      <c r="V43" s="4">
        <v>492</v>
      </c>
      <c r="W43" s="4">
        <v>414</v>
      </c>
      <c r="X43" s="4">
        <v>259</v>
      </c>
      <c r="Y43" s="4">
        <v>171</v>
      </c>
      <c r="Z43" s="4">
        <v>72</v>
      </c>
      <c r="AA43" s="4">
        <v>9</v>
      </c>
      <c r="AB43" s="4">
        <v>1</v>
      </c>
      <c r="AC43" s="67">
        <f t="shared" si="1"/>
        <v>253</v>
      </c>
      <c r="AD43" s="4">
        <v>71</v>
      </c>
      <c r="AE43" s="4">
        <v>3238</v>
      </c>
      <c r="AF43" s="4">
        <v>96</v>
      </c>
      <c r="AG43" s="4">
        <v>103</v>
      </c>
      <c r="AH43" s="4">
        <v>117</v>
      </c>
      <c r="AI43" s="4">
        <v>157</v>
      </c>
      <c r="AJ43" s="4">
        <v>125</v>
      </c>
      <c r="AK43" s="4">
        <v>150</v>
      </c>
      <c r="AL43" s="4">
        <v>130</v>
      </c>
      <c r="AM43" s="4">
        <v>143</v>
      </c>
      <c r="AN43" s="4">
        <v>170</v>
      </c>
      <c r="AO43" s="4">
        <v>155</v>
      </c>
      <c r="AP43" s="4">
        <v>225</v>
      </c>
      <c r="AQ43" s="4">
        <v>287</v>
      </c>
      <c r="AR43" s="4">
        <v>360</v>
      </c>
      <c r="AS43" s="4">
        <v>358</v>
      </c>
      <c r="AT43" s="4">
        <v>224</v>
      </c>
      <c r="AU43" s="4">
        <v>206</v>
      </c>
      <c r="AV43" s="4">
        <v>103</v>
      </c>
      <c r="AW43" s="4">
        <v>66</v>
      </c>
      <c r="AX43" s="4">
        <v>18</v>
      </c>
      <c r="AY43" s="4">
        <v>2</v>
      </c>
      <c r="AZ43" s="4">
        <v>1</v>
      </c>
      <c r="BA43" s="67">
        <f t="shared" si="2"/>
        <v>87</v>
      </c>
      <c r="BB43" s="4">
        <v>42</v>
      </c>
      <c r="BC43" s="4">
        <v>3744</v>
      </c>
      <c r="BD43" s="4">
        <v>91</v>
      </c>
      <c r="BE43" s="4">
        <v>120</v>
      </c>
      <c r="BF43" s="4">
        <v>112</v>
      </c>
      <c r="BG43" s="4">
        <v>156</v>
      </c>
      <c r="BH43" s="4">
        <v>159</v>
      </c>
      <c r="BI43" s="4">
        <v>147</v>
      </c>
      <c r="BJ43" s="4">
        <v>156</v>
      </c>
      <c r="BK43" s="4">
        <v>168</v>
      </c>
      <c r="BL43" s="4">
        <v>188</v>
      </c>
      <c r="BM43" s="4">
        <v>195</v>
      </c>
      <c r="BN43" s="4">
        <v>299</v>
      </c>
      <c r="BO43" s="4">
        <v>373</v>
      </c>
      <c r="BP43" s="4">
        <v>390</v>
      </c>
      <c r="BQ43" s="4">
        <v>363</v>
      </c>
      <c r="BR43" s="4">
        <v>268</v>
      </c>
      <c r="BS43" s="4">
        <v>208</v>
      </c>
      <c r="BT43" s="4">
        <v>156</v>
      </c>
      <c r="BU43" s="4">
        <v>105</v>
      </c>
      <c r="BV43" s="4">
        <v>54</v>
      </c>
      <c r="BW43" s="4">
        <v>7</v>
      </c>
      <c r="BX43" s="4">
        <v>0</v>
      </c>
      <c r="BY43" s="67">
        <f t="shared" si="3"/>
        <v>166</v>
      </c>
      <c r="BZ43" s="4">
        <v>29</v>
      </c>
    </row>
    <row r="44" spans="1:78" x14ac:dyDescent="0.4">
      <c r="A44" s="1">
        <v>43</v>
      </c>
      <c r="B44" s="4">
        <v>47</v>
      </c>
      <c r="C44" s="15" t="s">
        <v>164</v>
      </c>
      <c r="D44" s="4">
        <v>3536</v>
      </c>
      <c r="E44" s="4">
        <v>3180</v>
      </c>
      <c r="F44" s="5">
        <f t="shared" si="0"/>
        <v>0.89932126696832582</v>
      </c>
      <c r="G44" s="4">
        <v>8120</v>
      </c>
      <c r="H44" s="4">
        <v>211</v>
      </c>
      <c r="I44" s="4">
        <v>276</v>
      </c>
      <c r="J44" s="4">
        <v>338</v>
      </c>
      <c r="K44" s="4">
        <v>347</v>
      </c>
      <c r="L44" s="4">
        <v>214</v>
      </c>
      <c r="M44" s="4">
        <v>267</v>
      </c>
      <c r="N44" s="4">
        <v>314</v>
      </c>
      <c r="O44" s="4">
        <v>365</v>
      </c>
      <c r="P44" s="4">
        <v>455</v>
      </c>
      <c r="Q44" s="4">
        <v>514</v>
      </c>
      <c r="R44" s="4">
        <v>443</v>
      </c>
      <c r="S44" s="4">
        <v>435</v>
      </c>
      <c r="T44" s="4">
        <v>583</v>
      </c>
      <c r="U44" s="4">
        <v>724</v>
      </c>
      <c r="V44" s="4">
        <v>781</v>
      </c>
      <c r="W44" s="4">
        <v>751</v>
      </c>
      <c r="X44" s="4">
        <v>616</v>
      </c>
      <c r="Y44" s="4">
        <v>241</v>
      </c>
      <c r="Z44" s="4">
        <v>110</v>
      </c>
      <c r="AA44" s="4">
        <v>14</v>
      </c>
      <c r="AB44" s="4">
        <v>10</v>
      </c>
      <c r="AC44" s="67">
        <f t="shared" si="1"/>
        <v>375</v>
      </c>
      <c r="AD44" s="4">
        <v>111</v>
      </c>
      <c r="AE44" s="4">
        <v>3682</v>
      </c>
      <c r="AF44" s="4">
        <v>106</v>
      </c>
      <c r="AG44" s="4">
        <v>137</v>
      </c>
      <c r="AH44" s="4">
        <v>160</v>
      </c>
      <c r="AI44" s="4">
        <v>188</v>
      </c>
      <c r="AJ44" s="4">
        <v>89</v>
      </c>
      <c r="AK44" s="4">
        <v>124</v>
      </c>
      <c r="AL44" s="4">
        <v>148</v>
      </c>
      <c r="AM44" s="4">
        <v>170</v>
      </c>
      <c r="AN44" s="4">
        <v>211</v>
      </c>
      <c r="AO44" s="4">
        <v>234</v>
      </c>
      <c r="AP44" s="4">
        <v>213</v>
      </c>
      <c r="AQ44" s="4">
        <v>202</v>
      </c>
      <c r="AR44" s="4">
        <v>254</v>
      </c>
      <c r="AS44" s="4">
        <v>317</v>
      </c>
      <c r="AT44" s="4">
        <v>324</v>
      </c>
      <c r="AU44" s="4">
        <v>332</v>
      </c>
      <c r="AV44" s="4">
        <v>287</v>
      </c>
      <c r="AW44" s="4">
        <v>92</v>
      </c>
      <c r="AX44" s="4">
        <v>35</v>
      </c>
      <c r="AY44" s="4">
        <v>5</v>
      </c>
      <c r="AZ44" s="4">
        <v>3</v>
      </c>
      <c r="BA44" s="67">
        <f t="shared" si="2"/>
        <v>135</v>
      </c>
      <c r="BB44" s="4">
        <v>51</v>
      </c>
      <c r="BC44" s="4">
        <v>4438</v>
      </c>
      <c r="BD44" s="4">
        <v>105</v>
      </c>
      <c r="BE44" s="4">
        <v>139</v>
      </c>
      <c r="BF44" s="4">
        <v>178</v>
      </c>
      <c r="BG44" s="4">
        <v>159</v>
      </c>
      <c r="BH44" s="4">
        <v>125</v>
      </c>
      <c r="BI44" s="4">
        <v>143</v>
      </c>
      <c r="BJ44" s="4">
        <v>166</v>
      </c>
      <c r="BK44" s="4">
        <v>195</v>
      </c>
      <c r="BL44" s="4">
        <v>244</v>
      </c>
      <c r="BM44" s="4">
        <v>280</v>
      </c>
      <c r="BN44" s="4">
        <v>230</v>
      </c>
      <c r="BO44" s="4">
        <v>233</v>
      </c>
      <c r="BP44" s="4">
        <v>329</v>
      </c>
      <c r="BQ44" s="4">
        <v>407</v>
      </c>
      <c r="BR44" s="4">
        <v>457</v>
      </c>
      <c r="BS44" s="4">
        <v>419</v>
      </c>
      <c r="BT44" s="4">
        <v>329</v>
      </c>
      <c r="BU44" s="4">
        <v>149</v>
      </c>
      <c r="BV44" s="4">
        <v>75</v>
      </c>
      <c r="BW44" s="4">
        <v>9</v>
      </c>
      <c r="BX44" s="4">
        <v>7</v>
      </c>
      <c r="BY44" s="67">
        <f t="shared" si="3"/>
        <v>240</v>
      </c>
      <c r="BZ44" s="4">
        <v>60</v>
      </c>
    </row>
    <row r="45" spans="1:78" x14ac:dyDescent="0.4">
      <c r="A45" s="1">
        <v>44</v>
      </c>
      <c r="B45" s="4">
        <v>48</v>
      </c>
      <c r="C45" s="15" t="s">
        <v>165</v>
      </c>
      <c r="D45" s="4">
        <v>3166</v>
      </c>
      <c r="E45" s="4">
        <v>2393</v>
      </c>
      <c r="F45" s="5">
        <f t="shared" si="0"/>
        <v>0.75584333543903981</v>
      </c>
      <c r="G45" s="4">
        <v>8660</v>
      </c>
      <c r="H45" s="4">
        <v>366</v>
      </c>
      <c r="I45" s="4">
        <v>469</v>
      </c>
      <c r="J45" s="4">
        <v>573</v>
      </c>
      <c r="K45" s="4">
        <v>578</v>
      </c>
      <c r="L45" s="4">
        <v>419</v>
      </c>
      <c r="M45" s="4">
        <v>443</v>
      </c>
      <c r="N45" s="4">
        <v>441</v>
      </c>
      <c r="O45" s="4">
        <v>490</v>
      </c>
      <c r="P45" s="4">
        <v>563</v>
      </c>
      <c r="Q45" s="4">
        <v>595</v>
      </c>
      <c r="R45" s="4">
        <v>768</v>
      </c>
      <c r="S45" s="4">
        <v>860</v>
      </c>
      <c r="T45" s="4">
        <v>766</v>
      </c>
      <c r="U45" s="4">
        <v>507</v>
      </c>
      <c r="V45" s="4">
        <v>260</v>
      </c>
      <c r="W45" s="4">
        <v>205</v>
      </c>
      <c r="X45" s="4">
        <v>147</v>
      </c>
      <c r="Y45" s="4">
        <v>91</v>
      </c>
      <c r="Z45" s="4">
        <v>35</v>
      </c>
      <c r="AA45" s="4">
        <v>18</v>
      </c>
      <c r="AB45" s="4">
        <v>2</v>
      </c>
      <c r="AC45" s="67">
        <f t="shared" si="1"/>
        <v>146</v>
      </c>
      <c r="AD45" s="4">
        <v>64</v>
      </c>
      <c r="AE45" s="4">
        <v>4000</v>
      </c>
      <c r="AF45" s="4">
        <v>189</v>
      </c>
      <c r="AG45" s="4">
        <v>234</v>
      </c>
      <c r="AH45" s="4">
        <v>291</v>
      </c>
      <c r="AI45" s="4">
        <v>290</v>
      </c>
      <c r="AJ45" s="4">
        <v>179</v>
      </c>
      <c r="AK45" s="4">
        <v>193</v>
      </c>
      <c r="AL45" s="4">
        <v>198</v>
      </c>
      <c r="AM45" s="4">
        <v>213</v>
      </c>
      <c r="AN45" s="4">
        <v>256</v>
      </c>
      <c r="AO45" s="4">
        <v>243</v>
      </c>
      <c r="AP45" s="4">
        <v>327</v>
      </c>
      <c r="AQ45" s="4">
        <v>375</v>
      </c>
      <c r="AR45" s="4">
        <v>399</v>
      </c>
      <c r="AS45" s="4">
        <v>272</v>
      </c>
      <c r="AT45" s="4">
        <v>118</v>
      </c>
      <c r="AU45" s="4">
        <v>97</v>
      </c>
      <c r="AV45" s="4">
        <v>50</v>
      </c>
      <c r="AW45" s="4">
        <v>29</v>
      </c>
      <c r="AX45" s="4">
        <v>6</v>
      </c>
      <c r="AY45" s="4">
        <v>1</v>
      </c>
      <c r="AZ45" s="4">
        <v>0</v>
      </c>
      <c r="BA45" s="67">
        <f t="shared" si="2"/>
        <v>36</v>
      </c>
      <c r="BB45" s="4">
        <v>40</v>
      </c>
      <c r="BC45" s="4">
        <v>4660</v>
      </c>
      <c r="BD45" s="4">
        <v>177</v>
      </c>
      <c r="BE45" s="4">
        <v>235</v>
      </c>
      <c r="BF45" s="4">
        <v>282</v>
      </c>
      <c r="BG45" s="4">
        <v>288</v>
      </c>
      <c r="BH45" s="4">
        <v>240</v>
      </c>
      <c r="BI45" s="4">
        <v>250</v>
      </c>
      <c r="BJ45" s="4">
        <v>243</v>
      </c>
      <c r="BK45" s="4">
        <v>277</v>
      </c>
      <c r="BL45" s="4">
        <v>307</v>
      </c>
      <c r="BM45" s="4">
        <v>352</v>
      </c>
      <c r="BN45" s="4">
        <v>441</v>
      </c>
      <c r="BO45" s="4">
        <v>485</v>
      </c>
      <c r="BP45" s="4">
        <v>367</v>
      </c>
      <c r="BQ45" s="4">
        <v>235</v>
      </c>
      <c r="BR45" s="4">
        <v>142</v>
      </c>
      <c r="BS45" s="4">
        <v>108</v>
      </c>
      <c r="BT45" s="4">
        <v>97</v>
      </c>
      <c r="BU45" s="4">
        <v>62</v>
      </c>
      <c r="BV45" s="4">
        <v>29</v>
      </c>
      <c r="BW45" s="4">
        <v>17</v>
      </c>
      <c r="BX45" s="4">
        <v>2</v>
      </c>
      <c r="BY45" s="67">
        <f t="shared" si="3"/>
        <v>110</v>
      </c>
      <c r="BZ45" s="4">
        <v>24</v>
      </c>
    </row>
    <row r="46" spans="1:78" x14ac:dyDescent="0.4">
      <c r="A46" s="1">
        <v>45</v>
      </c>
      <c r="B46" s="4">
        <v>49</v>
      </c>
      <c r="C46" s="15" t="s">
        <v>166</v>
      </c>
      <c r="D46" s="4">
        <v>5859</v>
      </c>
      <c r="E46" s="4">
        <v>4022</v>
      </c>
      <c r="F46" s="5">
        <f t="shared" si="0"/>
        <v>0.68646526711042843</v>
      </c>
      <c r="G46" s="4">
        <v>13490</v>
      </c>
      <c r="H46" s="4">
        <v>605</v>
      </c>
      <c r="I46" s="4">
        <v>711</v>
      </c>
      <c r="J46" s="4">
        <v>702</v>
      </c>
      <c r="K46" s="4">
        <v>703</v>
      </c>
      <c r="L46" s="4">
        <v>513</v>
      </c>
      <c r="M46" s="4">
        <v>525</v>
      </c>
      <c r="N46" s="4">
        <v>769</v>
      </c>
      <c r="O46" s="4">
        <v>938</v>
      </c>
      <c r="P46" s="4">
        <v>924</v>
      </c>
      <c r="Q46" s="4">
        <v>845</v>
      </c>
      <c r="R46" s="4">
        <v>751</v>
      </c>
      <c r="S46" s="4">
        <v>780</v>
      </c>
      <c r="T46" s="4">
        <v>946</v>
      </c>
      <c r="U46" s="4">
        <v>951</v>
      </c>
      <c r="V46" s="4">
        <v>749</v>
      </c>
      <c r="W46" s="4">
        <v>661</v>
      </c>
      <c r="X46" s="4">
        <v>581</v>
      </c>
      <c r="Y46" s="4">
        <v>353</v>
      </c>
      <c r="Z46" s="4">
        <v>174</v>
      </c>
      <c r="AA46" s="4">
        <v>50</v>
      </c>
      <c r="AB46" s="4">
        <v>6</v>
      </c>
      <c r="AC46" s="67">
        <f t="shared" si="1"/>
        <v>583</v>
      </c>
      <c r="AD46" s="4">
        <v>253</v>
      </c>
      <c r="AE46" s="4">
        <v>6040</v>
      </c>
      <c r="AF46" s="4">
        <v>330</v>
      </c>
      <c r="AG46" s="4">
        <v>373</v>
      </c>
      <c r="AH46" s="4">
        <v>384</v>
      </c>
      <c r="AI46" s="4">
        <v>293</v>
      </c>
      <c r="AJ46" s="4">
        <v>203</v>
      </c>
      <c r="AK46" s="4">
        <v>224</v>
      </c>
      <c r="AL46" s="4">
        <v>343</v>
      </c>
      <c r="AM46" s="4">
        <v>431</v>
      </c>
      <c r="AN46" s="4">
        <v>417</v>
      </c>
      <c r="AO46" s="4">
        <v>376</v>
      </c>
      <c r="AP46" s="4">
        <v>333</v>
      </c>
      <c r="AQ46" s="4">
        <v>376</v>
      </c>
      <c r="AR46" s="4">
        <v>424</v>
      </c>
      <c r="AS46" s="4">
        <v>432</v>
      </c>
      <c r="AT46" s="4">
        <v>345</v>
      </c>
      <c r="AU46" s="4">
        <v>262</v>
      </c>
      <c r="AV46" s="4">
        <v>212</v>
      </c>
      <c r="AW46" s="4">
        <v>111</v>
      </c>
      <c r="AX46" s="4">
        <v>35</v>
      </c>
      <c r="AY46" s="4">
        <v>6</v>
      </c>
      <c r="AZ46" s="4">
        <v>1</v>
      </c>
      <c r="BA46" s="67">
        <f t="shared" si="2"/>
        <v>153</v>
      </c>
      <c r="BB46" s="4">
        <v>129</v>
      </c>
      <c r="BC46" s="4">
        <v>7450</v>
      </c>
      <c r="BD46" s="4">
        <v>275</v>
      </c>
      <c r="BE46" s="4">
        <v>338</v>
      </c>
      <c r="BF46" s="4">
        <v>318</v>
      </c>
      <c r="BG46" s="4">
        <v>410</v>
      </c>
      <c r="BH46" s="4">
        <v>310</v>
      </c>
      <c r="BI46" s="4">
        <v>301</v>
      </c>
      <c r="BJ46" s="4">
        <v>426</v>
      </c>
      <c r="BK46" s="4">
        <v>507</v>
      </c>
      <c r="BL46" s="4">
        <v>507</v>
      </c>
      <c r="BM46" s="4">
        <v>469</v>
      </c>
      <c r="BN46" s="4">
        <v>418</v>
      </c>
      <c r="BO46" s="4">
        <v>404</v>
      </c>
      <c r="BP46" s="4">
        <v>522</v>
      </c>
      <c r="BQ46" s="4">
        <v>519</v>
      </c>
      <c r="BR46" s="4">
        <v>404</v>
      </c>
      <c r="BS46" s="4">
        <v>399</v>
      </c>
      <c r="BT46" s="4">
        <v>369</v>
      </c>
      <c r="BU46" s="4">
        <v>242</v>
      </c>
      <c r="BV46" s="4">
        <v>139</v>
      </c>
      <c r="BW46" s="4">
        <v>44</v>
      </c>
      <c r="BX46" s="4">
        <v>5</v>
      </c>
      <c r="BY46" s="67">
        <f t="shared" si="3"/>
        <v>430</v>
      </c>
      <c r="BZ46" s="4">
        <v>124</v>
      </c>
    </row>
    <row r="47" spans="1:78" x14ac:dyDescent="0.4">
      <c r="A47" s="1">
        <v>46</v>
      </c>
      <c r="B47" s="4">
        <v>50</v>
      </c>
      <c r="C47" s="15" t="s">
        <v>167</v>
      </c>
      <c r="D47" s="4">
        <v>991</v>
      </c>
      <c r="E47" s="4">
        <v>1087</v>
      </c>
      <c r="F47" s="5">
        <f t="shared" si="0"/>
        <v>1.0968718466195762</v>
      </c>
      <c r="G47" s="4">
        <v>2273</v>
      </c>
      <c r="H47" s="4">
        <v>62</v>
      </c>
      <c r="I47" s="4">
        <v>64</v>
      </c>
      <c r="J47" s="4">
        <v>74</v>
      </c>
      <c r="K47" s="4">
        <v>74</v>
      </c>
      <c r="L47" s="4">
        <v>49</v>
      </c>
      <c r="M47" s="4">
        <v>73</v>
      </c>
      <c r="N47" s="4">
        <v>87</v>
      </c>
      <c r="O47" s="4">
        <v>97</v>
      </c>
      <c r="P47" s="4">
        <v>102</v>
      </c>
      <c r="Q47" s="4">
        <v>108</v>
      </c>
      <c r="R47" s="4">
        <v>135</v>
      </c>
      <c r="S47" s="4">
        <v>170</v>
      </c>
      <c r="T47" s="4">
        <v>224</v>
      </c>
      <c r="U47" s="4">
        <v>261</v>
      </c>
      <c r="V47" s="4">
        <v>200</v>
      </c>
      <c r="W47" s="4">
        <v>184</v>
      </c>
      <c r="X47" s="4">
        <v>158</v>
      </c>
      <c r="Y47" s="4">
        <v>96</v>
      </c>
      <c r="Z47" s="4">
        <v>36</v>
      </c>
      <c r="AA47" s="4">
        <v>17</v>
      </c>
      <c r="AB47" s="4">
        <v>0</v>
      </c>
      <c r="AC47" s="67">
        <f t="shared" si="1"/>
        <v>149</v>
      </c>
      <c r="AD47" s="4">
        <v>2</v>
      </c>
      <c r="AE47" s="4">
        <v>1071</v>
      </c>
      <c r="AF47" s="4">
        <v>32</v>
      </c>
      <c r="AG47" s="4">
        <v>36</v>
      </c>
      <c r="AH47" s="4">
        <v>40</v>
      </c>
      <c r="AI47" s="4">
        <v>43</v>
      </c>
      <c r="AJ47" s="4">
        <v>25</v>
      </c>
      <c r="AK47" s="4">
        <v>25</v>
      </c>
      <c r="AL47" s="4">
        <v>49</v>
      </c>
      <c r="AM47" s="4">
        <v>47</v>
      </c>
      <c r="AN47" s="4">
        <v>58</v>
      </c>
      <c r="AO47" s="4">
        <v>47</v>
      </c>
      <c r="AP47" s="4">
        <v>66</v>
      </c>
      <c r="AQ47" s="4">
        <v>80</v>
      </c>
      <c r="AR47" s="4">
        <v>112</v>
      </c>
      <c r="AS47" s="4">
        <v>131</v>
      </c>
      <c r="AT47" s="4">
        <v>92</v>
      </c>
      <c r="AU47" s="4">
        <v>76</v>
      </c>
      <c r="AV47" s="4">
        <v>63</v>
      </c>
      <c r="AW47" s="4">
        <v>34</v>
      </c>
      <c r="AX47" s="4">
        <v>10</v>
      </c>
      <c r="AY47" s="4">
        <v>3</v>
      </c>
      <c r="AZ47" s="4">
        <v>0</v>
      </c>
      <c r="BA47" s="67">
        <f t="shared" si="2"/>
        <v>47</v>
      </c>
      <c r="BB47" s="4">
        <v>2</v>
      </c>
      <c r="BC47" s="4">
        <v>1202</v>
      </c>
      <c r="BD47" s="4">
        <v>30</v>
      </c>
      <c r="BE47" s="4">
        <v>28</v>
      </c>
      <c r="BF47" s="4">
        <v>34</v>
      </c>
      <c r="BG47" s="4">
        <v>31</v>
      </c>
      <c r="BH47" s="4">
        <v>24</v>
      </c>
      <c r="BI47" s="4">
        <v>48</v>
      </c>
      <c r="BJ47" s="4">
        <v>38</v>
      </c>
      <c r="BK47" s="4">
        <v>50</v>
      </c>
      <c r="BL47" s="4">
        <v>44</v>
      </c>
      <c r="BM47" s="4">
        <v>61</v>
      </c>
      <c r="BN47" s="4">
        <v>69</v>
      </c>
      <c r="BO47" s="4">
        <v>90</v>
      </c>
      <c r="BP47" s="4">
        <v>112</v>
      </c>
      <c r="BQ47" s="4">
        <v>130</v>
      </c>
      <c r="BR47" s="4">
        <v>108</v>
      </c>
      <c r="BS47" s="4">
        <v>108</v>
      </c>
      <c r="BT47" s="4">
        <v>95</v>
      </c>
      <c r="BU47" s="4">
        <v>62</v>
      </c>
      <c r="BV47" s="4">
        <v>26</v>
      </c>
      <c r="BW47" s="4">
        <v>14</v>
      </c>
      <c r="BX47" s="4">
        <v>0</v>
      </c>
      <c r="BY47" s="67">
        <f t="shared" si="3"/>
        <v>102</v>
      </c>
      <c r="BZ47" s="4">
        <v>0</v>
      </c>
    </row>
    <row r="48" spans="1:78" x14ac:dyDescent="0.4">
      <c r="A48" s="1">
        <v>47</v>
      </c>
      <c r="B48" s="4">
        <v>51</v>
      </c>
      <c r="C48" s="15" t="s">
        <v>168</v>
      </c>
      <c r="D48" s="4">
        <v>779</v>
      </c>
      <c r="E48" s="4">
        <v>717</v>
      </c>
      <c r="F48" s="5">
        <f t="shared" si="0"/>
        <v>0.92041078305519897</v>
      </c>
      <c r="G48" s="4">
        <v>2573</v>
      </c>
      <c r="H48" s="4">
        <v>61</v>
      </c>
      <c r="I48" s="4">
        <v>60</v>
      </c>
      <c r="J48" s="4">
        <v>44</v>
      </c>
      <c r="K48" s="4">
        <v>43</v>
      </c>
      <c r="L48" s="4">
        <v>35</v>
      </c>
      <c r="M48" s="4">
        <v>64</v>
      </c>
      <c r="N48" s="4">
        <v>84</v>
      </c>
      <c r="O48" s="4">
        <v>94</v>
      </c>
      <c r="P48" s="4">
        <v>110</v>
      </c>
      <c r="Q48" s="4">
        <v>105</v>
      </c>
      <c r="R48" s="4">
        <v>116</v>
      </c>
      <c r="S48" s="4">
        <v>159</v>
      </c>
      <c r="T48" s="4">
        <v>211</v>
      </c>
      <c r="U48" s="4">
        <v>210</v>
      </c>
      <c r="V48" s="4">
        <v>199</v>
      </c>
      <c r="W48" s="4">
        <v>227</v>
      </c>
      <c r="X48" s="4">
        <v>276</v>
      </c>
      <c r="Y48" s="4">
        <v>243</v>
      </c>
      <c r="Z48" s="4">
        <v>159</v>
      </c>
      <c r="AA48" s="4">
        <v>45</v>
      </c>
      <c r="AB48" s="4">
        <v>5</v>
      </c>
      <c r="AC48" s="67">
        <f t="shared" si="1"/>
        <v>452</v>
      </c>
      <c r="AD48" s="4">
        <v>23</v>
      </c>
      <c r="AE48" s="4">
        <v>1148</v>
      </c>
      <c r="AF48" s="4">
        <v>29</v>
      </c>
      <c r="AG48" s="4">
        <v>30</v>
      </c>
      <c r="AH48" s="4">
        <v>26</v>
      </c>
      <c r="AI48" s="4">
        <v>18</v>
      </c>
      <c r="AJ48" s="4">
        <v>19</v>
      </c>
      <c r="AK48" s="4">
        <v>32</v>
      </c>
      <c r="AL48" s="4">
        <v>40</v>
      </c>
      <c r="AM48" s="4">
        <v>56</v>
      </c>
      <c r="AN48" s="4">
        <v>56</v>
      </c>
      <c r="AO48" s="4">
        <v>57</v>
      </c>
      <c r="AP48" s="4">
        <v>54</v>
      </c>
      <c r="AQ48" s="4">
        <v>92</v>
      </c>
      <c r="AR48" s="4">
        <v>109</v>
      </c>
      <c r="AS48" s="4">
        <v>115</v>
      </c>
      <c r="AT48" s="4">
        <v>99</v>
      </c>
      <c r="AU48" s="4">
        <v>100</v>
      </c>
      <c r="AV48" s="4">
        <v>105</v>
      </c>
      <c r="AW48" s="4">
        <v>62</v>
      </c>
      <c r="AX48" s="4">
        <v>28</v>
      </c>
      <c r="AY48" s="4">
        <v>4</v>
      </c>
      <c r="AZ48" s="4">
        <v>0</v>
      </c>
      <c r="BA48" s="67">
        <f t="shared" si="2"/>
        <v>94</v>
      </c>
      <c r="BB48" s="4">
        <v>17</v>
      </c>
      <c r="BC48" s="4">
        <v>1425</v>
      </c>
      <c r="BD48" s="4">
        <v>32</v>
      </c>
      <c r="BE48" s="4">
        <v>30</v>
      </c>
      <c r="BF48" s="4">
        <v>18</v>
      </c>
      <c r="BG48" s="4">
        <v>25</v>
      </c>
      <c r="BH48" s="4">
        <v>16</v>
      </c>
      <c r="BI48" s="4">
        <v>32</v>
      </c>
      <c r="BJ48" s="4">
        <v>44</v>
      </c>
      <c r="BK48" s="4">
        <v>38</v>
      </c>
      <c r="BL48" s="4">
        <v>54</v>
      </c>
      <c r="BM48" s="4">
        <v>48</v>
      </c>
      <c r="BN48" s="4">
        <v>62</v>
      </c>
      <c r="BO48" s="4">
        <v>67</v>
      </c>
      <c r="BP48" s="4">
        <v>102</v>
      </c>
      <c r="BQ48" s="4">
        <v>95</v>
      </c>
      <c r="BR48" s="4">
        <v>100</v>
      </c>
      <c r="BS48" s="4">
        <v>127</v>
      </c>
      <c r="BT48" s="4">
        <v>171</v>
      </c>
      <c r="BU48" s="4">
        <v>181</v>
      </c>
      <c r="BV48" s="4">
        <v>131</v>
      </c>
      <c r="BW48" s="4">
        <v>41</v>
      </c>
      <c r="BX48" s="4">
        <v>5</v>
      </c>
      <c r="BY48" s="67">
        <f t="shared" si="3"/>
        <v>358</v>
      </c>
      <c r="BZ48" s="4">
        <v>6</v>
      </c>
    </row>
    <row r="49" spans="1:78" x14ac:dyDescent="0.4">
      <c r="A49" s="1">
        <v>48</v>
      </c>
      <c r="B49" s="4">
        <v>52</v>
      </c>
      <c r="C49" s="15" t="s">
        <v>169</v>
      </c>
      <c r="D49" s="4">
        <v>283</v>
      </c>
      <c r="E49" s="4">
        <v>236</v>
      </c>
      <c r="F49" s="5">
        <f t="shared" si="0"/>
        <v>0.83392226148409898</v>
      </c>
      <c r="G49" s="4">
        <v>1038</v>
      </c>
      <c r="H49" s="4">
        <v>16</v>
      </c>
      <c r="I49" s="4">
        <v>36</v>
      </c>
      <c r="J49" s="4">
        <v>65</v>
      </c>
      <c r="K49" s="4">
        <v>64</v>
      </c>
      <c r="L49" s="4">
        <v>49</v>
      </c>
      <c r="M49" s="4">
        <v>41</v>
      </c>
      <c r="N49" s="4">
        <v>47</v>
      </c>
      <c r="O49" s="4">
        <v>76</v>
      </c>
      <c r="P49" s="4">
        <v>61</v>
      </c>
      <c r="Q49" s="4">
        <v>63</v>
      </c>
      <c r="R49" s="4">
        <v>49</v>
      </c>
      <c r="S49" s="4">
        <v>49</v>
      </c>
      <c r="T49" s="4">
        <v>72</v>
      </c>
      <c r="U49" s="4">
        <v>84</v>
      </c>
      <c r="V49" s="4">
        <v>41</v>
      </c>
      <c r="W49" s="4">
        <v>65</v>
      </c>
      <c r="X49" s="4">
        <v>66</v>
      </c>
      <c r="Y49" s="4">
        <v>51</v>
      </c>
      <c r="Z49" s="4">
        <v>24</v>
      </c>
      <c r="AA49" s="4">
        <v>14</v>
      </c>
      <c r="AB49" s="4">
        <v>5</v>
      </c>
      <c r="AC49" s="67">
        <f t="shared" si="1"/>
        <v>94</v>
      </c>
      <c r="AD49" s="4">
        <v>0</v>
      </c>
      <c r="AE49" s="4">
        <v>525</v>
      </c>
      <c r="AF49" s="4">
        <v>6</v>
      </c>
      <c r="AG49" s="4">
        <v>23</v>
      </c>
      <c r="AH49" s="4">
        <v>28</v>
      </c>
      <c r="AI49" s="4">
        <v>35</v>
      </c>
      <c r="AJ49" s="4">
        <v>36</v>
      </c>
      <c r="AK49" s="4">
        <v>24</v>
      </c>
      <c r="AL49" s="4">
        <v>32</v>
      </c>
      <c r="AM49" s="4">
        <v>49</v>
      </c>
      <c r="AN49" s="4">
        <v>37</v>
      </c>
      <c r="AO49" s="4">
        <v>36</v>
      </c>
      <c r="AP49" s="4">
        <v>25</v>
      </c>
      <c r="AQ49" s="4">
        <v>26</v>
      </c>
      <c r="AR49" s="4">
        <v>36</v>
      </c>
      <c r="AS49" s="4">
        <v>45</v>
      </c>
      <c r="AT49" s="4">
        <v>16</v>
      </c>
      <c r="AU49" s="4">
        <v>32</v>
      </c>
      <c r="AV49" s="4">
        <v>16</v>
      </c>
      <c r="AW49" s="4">
        <v>16</v>
      </c>
      <c r="AX49" s="4">
        <v>4</v>
      </c>
      <c r="AY49" s="4">
        <v>3</v>
      </c>
      <c r="AZ49" s="4">
        <v>0</v>
      </c>
      <c r="BA49" s="67">
        <f t="shared" si="2"/>
        <v>23</v>
      </c>
      <c r="BB49" s="4">
        <v>0</v>
      </c>
      <c r="BC49" s="4">
        <v>513</v>
      </c>
      <c r="BD49" s="4">
        <v>10</v>
      </c>
      <c r="BE49" s="4">
        <v>13</v>
      </c>
      <c r="BF49" s="4">
        <v>37</v>
      </c>
      <c r="BG49" s="4">
        <v>29</v>
      </c>
      <c r="BH49" s="4">
        <v>13</v>
      </c>
      <c r="BI49" s="4">
        <v>17</v>
      </c>
      <c r="BJ49" s="4">
        <v>15</v>
      </c>
      <c r="BK49" s="4">
        <v>27</v>
      </c>
      <c r="BL49" s="4">
        <v>24</v>
      </c>
      <c r="BM49" s="4">
        <v>27</v>
      </c>
      <c r="BN49" s="4">
        <v>24</v>
      </c>
      <c r="BO49" s="4">
        <v>23</v>
      </c>
      <c r="BP49" s="4">
        <v>36</v>
      </c>
      <c r="BQ49" s="4">
        <v>39</v>
      </c>
      <c r="BR49" s="4">
        <v>25</v>
      </c>
      <c r="BS49" s="4">
        <v>33</v>
      </c>
      <c r="BT49" s="4">
        <v>50</v>
      </c>
      <c r="BU49" s="4">
        <v>35</v>
      </c>
      <c r="BV49" s="4">
        <v>20</v>
      </c>
      <c r="BW49" s="4">
        <v>11</v>
      </c>
      <c r="BX49" s="4">
        <v>5</v>
      </c>
      <c r="BY49" s="67">
        <f t="shared" si="3"/>
        <v>71</v>
      </c>
      <c r="BZ49" s="4">
        <v>0</v>
      </c>
    </row>
    <row r="50" spans="1:78" x14ac:dyDescent="0.4">
      <c r="A50" s="1">
        <v>49</v>
      </c>
      <c r="B50" s="4">
        <v>57</v>
      </c>
      <c r="C50" s="15" t="s">
        <v>170</v>
      </c>
      <c r="D50" s="4">
        <v>390</v>
      </c>
      <c r="E50" s="4">
        <v>395</v>
      </c>
      <c r="F50" s="5">
        <f t="shared" si="0"/>
        <v>1.0128205128205128</v>
      </c>
      <c r="G50" s="4">
        <v>784</v>
      </c>
      <c r="H50" s="4">
        <v>15</v>
      </c>
      <c r="I50" s="4">
        <v>33</v>
      </c>
      <c r="J50" s="4">
        <v>45</v>
      </c>
      <c r="K50" s="4">
        <v>22</v>
      </c>
      <c r="L50" s="4">
        <v>13</v>
      </c>
      <c r="M50" s="4">
        <v>7</v>
      </c>
      <c r="N50" s="4">
        <v>18</v>
      </c>
      <c r="O50" s="4">
        <v>34</v>
      </c>
      <c r="P50" s="4">
        <v>36</v>
      </c>
      <c r="Q50" s="4">
        <v>33</v>
      </c>
      <c r="R50" s="4">
        <v>44</v>
      </c>
      <c r="S50" s="4">
        <v>38</v>
      </c>
      <c r="T50" s="4">
        <v>71</v>
      </c>
      <c r="U50" s="4">
        <v>71</v>
      </c>
      <c r="V50" s="4">
        <v>63</v>
      </c>
      <c r="W50" s="4">
        <v>82</v>
      </c>
      <c r="X50" s="4">
        <v>82</v>
      </c>
      <c r="Y50" s="4">
        <v>48</v>
      </c>
      <c r="Z50" s="4">
        <v>23</v>
      </c>
      <c r="AA50" s="4">
        <v>5</v>
      </c>
      <c r="AB50" s="4">
        <v>1</v>
      </c>
      <c r="AC50" s="67">
        <f t="shared" si="1"/>
        <v>77</v>
      </c>
      <c r="AD50" s="4">
        <v>0</v>
      </c>
      <c r="AE50" s="4">
        <v>382</v>
      </c>
      <c r="AF50" s="4">
        <v>6</v>
      </c>
      <c r="AG50" s="4">
        <v>17</v>
      </c>
      <c r="AH50" s="4">
        <v>33</v>
      </c>
      <c r="AI50" s="4">
        <v>14</v>
      </c>
      <c r="AJ50" s="4">
        <v>5</v>
      </c>
      <c r="AK50" s="4">
        <v>5</v>
      </c>
      <c r="AL50" s="4">
        <v>11</v>
      </c>
      <c r="AM50" s="4">
        <v>15</v>
      </c>
      <c r="AN50" s="4">
        <v>18</v>
      </c>
      <c r="AO50" s="4">
        <v>20</v>
      </c>
      <c r="AP50" s="4">
        <v>25</v>
      </c>
      <c r="AQ50" s="4">
        <v>16</v>
      </c>
      <c r="AR50" s="4">
        <v>43</v>
      </c>
      <c r="AS50" s="4">
        <v>39</v>
      </c>
      <c r="AT50" s="4">
        <v>29</v>
      </c>
      <c r="AU50" s="4">
        <v>29</v>
      </c>
      <c r="AV50" s="4">
        <v>34</v>
      </c>
      <c r="AW50" s="4">
        <v>15</v>
      </c>
      <c r="AX50" s="4">
        <v>7</v>
      </c>
      <c r="AY50" s="4">
        <v>1</v>
      </c>
      <c r="AZ50" s="4">
        <v>0</v>
      </c>
      <c r="BA50" s="67">
        <f t="shared" si="2"/>
        <v>23</v>
      </c>
      <c r="BB50" s="4">
        <v>0</v>
      </c>
      <c r="BC50" s="4">
        <v>402</v>
      </c>
      <c r="BD50" s="4">
        <v>9</v>
      </c>
      <c r="BE50" s="4">
        <v>16</v>
      </c>
      <c r="BF50" s="4">
        <v>12</v>
      </c>
      <c r="BG50" s="4">
        <v>8</v>
      </c>
      <c r="BH50" s="4">
        <v>8</v>
      </c>
      <c r="BI50" s="4">
        <v>2</v>
      </c>
      <c r="BJ50" s="4">
        <v>7</v>
      </c>
      <c r="BK50" s="4">
        <v>19</v>
      </c>
      <c r="BL50" s="4">
        <v>18</v>
      </c>
      <c r="BM50" s="4">
        <v>13</v>
      </c>
      <c r="BN50" s="4">
        <v>19</v>
      </c>
      <c r="BO50" s="4">
        <v>22</v>
      </c>
      <c r="BP50" s="4">
        <v>28</v>
      </c>
      <c r="BQ50" s="4">
        <v>32</v>
      </c>
      <c r="BR50" s="4">
        <v>34</v>
      </c>
      <c r="BS50" s="4">
        <v>53</v>
      </c>
      <c r="BT50" s="4">
        <v>48</v>
      </c>
      <c r="BU50" s="4">
        <v>33</v>
      </c>
      <c r="BV50" s="4">
        <v>16</v>
      </c>
      <c r="BW50" s="4">
        <v>4</v>
      </c>
      <c r="BX50" s="4">
        <v>1</v>
      </c>
      <c r="BY50" s="67">
        <f t="shared" si="3"/>
        <v>54</v>
      </c>
      <c r="BZ50" s="4">
        <v>0</v>
      </c>
    </row>
    <row r="51" spans="1:78" x14ac:dyDescent="0.4">
      <c r="A51" s="1">
        <v>50</v>
      </c>
      <c r="B51" s="4">
        <v>59</v>
      </c>
      <c r="C51" s="15" t="s">
        <v>171</v>
      </c>
      <c r="D51" s="4">
        <v>159</v>
      </c>
      <c r="E51" s="4">
        <v>150</v>
      </c>
      <c r="F51" s="5">
        <f t="shared" si="0"/>
        <v>0.94339622641509435</v>
      </c>
      <c r="G51" s="4">
        <v>281</v>
      </c>
      <c r="H51" s="4">
        <v>2</v>
      </c>
      <c r="I51" s="4">
        <v>6</v>
      </c>
      <c r="J51" s="4">
        <v>3</v>
      </c>
      <c r="K51" s="4">
        <v>8</v>
      </c>
      <c r="L51" s="4">
        <v>8</v>
      </c>
      <c r="M51" s="4">
        <v>4</v>
      </c>
      <c r="N51" s="4">
        <v>6</v>
      </c>
      <c r="O51" s="4">
        <v>11</v>
      </c>
      <c r="P51" s="4">
        <v>4</v>
      </c>
      <c r="Q51" s="4">
        <v>11</v>
      </c>
      <c r="R51" s="4">
        <v>13</v>
      </c>
      <c r="S51" s="4">
        <v>25</v>
      </c>
      <c r="T51" s="4">
        <v>40</v>
      </c>
      <c r="U51" s="4">
        <v>32</v>
      </c>
      <c r="V51" s="4">
        <v>33</v>
      </c>
      <c r="W51" s="4">
        <v>18</v>
      </c>
      <c r="X51" s="4">
        <v>26</v>
      </c>
      <c r="Y51" s="4">
        <v>22</v>
      </c>
      <c r="Z51" s="4">
        <v>8</v>
      </c>
      <c r="AA51" s="4">
        <v>1</v>
      </c>
      <c r="AB51" s="4">
        <v>0</v>
      </c>
      <c r="AC51" s="67">
        <f t="shared" si="1"/>
        <v>31</v>
      </c>
      <c r="AD51" s="4">
        <v>0</v>
      </c>
      <c r="AE51" s="4">
        <v>156</v>
      </c>
      <c r="AF51" s="4">
        <v>1</v>
      </c>
      <c r="AG51" s="4">
        <v>1</v>
      </c>
      <c r="AH51" s="4">
        <v>3</v>
      </c>
      <c r="AI51" s="4">
        <v>7</v>
      </c>
      <c r="AJ51" s="4">
        <v>7</v>
      </c>
      <c r="AK51" s="4">
        <v>2</v>
      </c>
      <c r="AL51" s="4">
        <v>5</v>
      </c>
      <c r="AM51" s="4">
        <v>8</v>
      </c>
      <c r="AN51" s="4">
        <v>3</v>
      </c>
      <c r="AO51" s="4">
        <v>9</v>
      </c>
      <c r="AP51" s="4">
        <v>10</v>
      </c>
      <c r="AQ51" s="4">
        <v>15</v>
      </c>
      <c r="AR51" s="4">
        <v>25</v>
      </c>
      <c r="AS51" s="4">
        <v>18</v>
      </c>
      <c r="AT51" s="4">
        <v>14</v>
      </c>
      <c r="AU51" s="4">
        <v>10</v>
      </c>
      <c r="AV51" s="4">
        <v>12</v>
      </c>
      <c r="AW51" s="4">
        <v>6</v>
      </c>
      <c r="AX51" s="4">
        <v>0</v>
      </c>
      <c r="AY51" s="4">
        <v>0</v>
      </c>
      <c r="AZ51" s="4">
        <v>0</v>
      </c>
      <c r="BA51" s="67">
        <f t="shared" si="2"/>
        <v>6</v>
      </c>
      <c r="BB51" s="4">
        <v>0</v>
      </c>
      <c r="BC51" s="4">
        <v>125</v>
      </c>
      <c r="BD51" s="4">
        <v>1</v>
      </c>
      <c r="BE51" s="4">
        <v>5</v>
      </c>
      <c r="BF51" s="4">
        <v>0</v>
      </c>
      <c r="BG51" s="4">
        <v>1</v>
      </c>
      <c r="BH51" s="4">
        <v>1</v>
      </c>
      <c r="BI51" s="4">
        <v>2</v>
      </c>
      <c r="BJ51" s="4">
        <v>1</v>
      </c>
      <c r="BK51" s="4">
        <v>3</v>
      </c>
      <c r="BL51" s="4">
        <v>1</v>
      </c>
      <c r="BM51" s="4">
        <v>2</v>
      </c>
      <c r="BN51" s="4">
        <v>3</v>
      </c>
      <c r="BO51" s="4">
        <v>10</v>
      </c>
      <c r="BP51" s="4">
        <v>15</v>
      </c>
      <c r="BQ51" s="4">
        <v>14</v>
      </c>
      <c r="BR51" s="4">
        <v>19</v>
      </c>
      <c r="BS51" s="4">
        <v>8</v>
      </c>
      <c r="BT51" s="4">
        <v>14</v>
      </c>
      <c r="BU51" s="4">
        <v>16</v>
      </c>
      <c r="BV51" s="4">
        <v>8</v>
      </c>
      <c r="BW51" s="4">
        <v>1</v>
      </c>
      <c r="BX51" s="4">
        <v>0</v>
      </c>
      <c r="BY51" s="67">
        <f t="shared" si="3"/>
        <v>25</v>
      </c>
      <c r="BZ51" s="4">
        <v>0</v>
      </c>
    </row>
    <row r="52" spans="1:78" x14ac:dyDescent="0.4">
      <c r="A52" s="1">
        <v>51</v>
      </c>
      <c r="B52" s="4">
        <v>61</v>
      </c>
      <c r="C52" s="15" t="s">
        <v>172</v>
      </c>
      <c r="D52" s="4">
        <v>838</v>
      </c>
      <c r="E52" s="4">
        <v>859</v>
      </c>
      <c r="F52" s="5">
        <f t="shared" si="0"/>
        <v>1.0250596658711217</v>
      </c>
      <c r="G52" s="4">
        <v>1972</v>
      </c>
      <c r="H52" s="4">
        <v>60</v>
      </c>
      <c r="I52" s="4">
        <v>83</v>
      </c>
      <c r="J52" s="4">
        <v>99</v>
      </c>
      <c r="K52" s="4">
        <v>97</v>
      </c>
      <c r="L52" s="4">
        <v>56</v>
      </c>
      <c r="M52" s="4">
        <v>65</v>
      </c>
      <c r="N52" s="4">
        <v>65</v>
      </c>
      <c r="O52" s="4">
        <v>95</v>
      </c>
      <c r="P52" s="4">
        <v>108</v>
      </c>
      <c r="Q52" s="4">
        <v>103</v>
      </c>
      <c r="R52" s="4">
        <v>99</v>
      </c>
      <c r="S52" s="4">
        <v>137</v>
      </c>
      <c r="T52" s="4">
        <v>170</v>
      </c>
      <c r="U52" s="4">
        <v>163</v>
      </c>
      <c r="V52" s="4">
        <v>143</v>
      </c>
      <c r="W52" s="4">
        <v>143</v>
      </c>
      <c r="X52" s="4">
        <v>152</v>
      </c>
      <c r="Y52" s="4">
        <v>83</v>
      </c>
      <c r="Z52" s="4">
        <v>29</v>
      </c>
      <c r="AA52" s="4">
        <v>15</v>
      </c>
      <c r="AB52" s="4">
        <v>4</v>
      </c>
      <c r="AC52" s="67">
        <f t="shared" si="1"/>
        <v>131</v>
      </c>
      <c r="AD52" s="4">
        <v>3</v>
      </c>
      <c r="AE52" s="4">
        <v>890</v>
      </c>
      <c r="AF52" s="4">
        <v>30</v>
      </c>
      <c r="AG52" s="4">
        <v>40</v>
      </c>
      <c r="AH52" s="4">
        <v>45</v>
      </c>
      <c r="AI52" s="4">
        <v>46</v>
      </c>
      <c r="AJ52" s="4">
        <v>25</v>
      </c>
      <c r="AK52" s="4">
        <v>32</v>
      </c>
      <c r="AL52" s="4">
        <v>27</v>
      </c>
      <c r="AM52" s="4">
        <v>45</v>
      </c>
      <c r="AN52" s="4">
        <v>46</v>
      </c>
      <c r="AO52" s="4">
        <v>51</v>
      </c>
      <c r="AP52" s="4">
        <v>52</v>
      </c>
      <c r="AQ52" s="4">
        <v>71</v>
      </c>
      <c r="AR52" s="4">
        <v>84</v>
      </c>
      <c r="AS52" s="4">
        <v>74</v>
      </c>
      <c r="AT52" s="4">
        <v>67</v>
      </c>
      <c r="AU52" s="4">
        <v>59</v>
      </c>
      <c r="AV52" s="4">
        <v>60</v>
      </c>
      <c r="AW52" s="4">
        <v>25</v>
      </c>
      <c r="AX52" s="4">
        <v>7</v>
      </c>
      <c r="AY52" s="4">
        <v>2</v>
      </c>
      <c r="AZ52" s="4">
        <v>0</v>
      </c>
      <c r="BA52" s="67">
        <f t="shared" si="2"/>
        <v>34</v>
      </c>
      <c r="BB52" s="4">
        <v>2</v>
      </c>
      <c r="BC52" s="4">
        <v>1082</v>
      </c>
      <c r="BD52" s="4">
        <v>30</v>
      </c>
      <c r="BE52" s="4">
        <v>43</v>
      </c>
      <c r="BF52" s="4">
        <v>54</v>
      </c>
      <c r="BG52" s="4">
        <v>51</v>
      </c>
      <c r="BH52" s="4">
        <v>31</v>
      </c>
      <c r="BI52" s="4">
        <v>33</v>
      </c>
      <c r="BJ52" s="4">
        <v>38</v>
      </c>
      <c r="BK52" s="4">
        <v>50</v>
      </c>
      <c r="BL52" s="4">
        <v>62</v>
      </c>
      <c r="BM52" s="4">
        <v>52</v>
      </c>
      <c r="BN52" s="4">
        <v>47</v>
      </c>
      <c r="BO52" s="4">
        <v>66</v>
      </c>
      <c r="BP52" s="4">
        <v>86</v>
      </c>
      <c r="BQ52" s="4">
        <v>89</v>
      </c>
      <c r="BR52" s="4">
        <v>76</v>
      </c>
      <c r="BS52" s="4">
        <v>84</v>
      </c>
      <c r="BT52" s="4">
        <v>92</v>
      </c>
      <c r="BU52" s="4">
        <v>58</v>
      </c>
      <c r="BV52" s="4">
        <v>22</v>
      </c>
      <c r="BW52" s="4">
        <v>13</v>
      </c>
      <c r="BX52" s="4">
        <v>4</v>
      </c>
      <c r="BY52" s="67">
        <f t="shared" si="3"/>
        <v>97</v>
      </c>
      <c r="BZ52" s="4">
        <v>1</v>
      </c>
    </row>
    <row r="53" spans="1:78" x14ac:dyDescent="0.4">
      <c r="A53" s="1">
        <v>52</v>
      </c>
      <c r="B53" s="4">
        <v>60</v>
      </c>
      <c r="C53" s="15" t="s">
        <v>173</v>
      </c>
      <c r="D53" s="4">
        <v>667</v>
      </c>
      <c r="E53" s="4">
        <v>671</v>
      </c>
      <c r="F53" s="5">
        <f t="shared" si="0"/>
        <v>1.0059970014992503</v>
      </c>
      <c r="G53" s="4">
        <v>1364</v>
      </c>
      <c r="H53" s="4">
        <v>24</v>
      </c>
      <c r="I53" s="4">
        <v>19</v>
      </c>
      <c r="J53" s="4">
        <v>35</v>
      </c>
      <c r="K53" s="4">
        <v>43</v>
      </c>
      <c r="L53" s="4">
        <v>31</v>
      </c>
      <c r="M53" s="4">
        <v>35</v>
      </c>
      <c r="N53" s="4">
        <v>34</v>
      </c>
      <c r="O53" s="4">
        <v>49</v>
      </c>
      <c r="P53" s="4">
        <v>55</v>
      </c>
      <c r="Q53" s="4">
        <v>69</v>
      </c>
      <c r="R53" s="4">
        <v>77</v>
      </c>
      <c r="S53" s="4">
        <v>110</v>
      </c>
      <c r="T53" s="4">
        <v>130</v>
      </c>
      <c r="U53" s="4">
        <v>143</v>
      </c>
      <c r="V53" s="4">
        <v>122</v>
      </c>
      <c r="W53" s="4">
        <v>129</v>
      </c>
      <c r="X53" s="4">
        <v>122</v>
      </c>
      <c r="Y53" s="4">
        <v>87</v>
      </c>
      <c r="Z53" s="4">
        <v>40</v>
      </c>
      <c r="AA53" s="4">
        <v>8</v>
      </c>
      <c r="AB53" s="4">
        <v>0</v>
      </c>
      <c r="AC53" s="67">
        <f t="shared" si="1"/>
        <v>135</v>
      </c>
      <c r="AD53" s="4">
        <v>2</v>
      </c>
      <c r="AE53" s="4">
        <v>618</v>
      </c>
      <c r="AF53" s="4">
        <v>12</v>
      </c>
      <c r="AG53" s="4">
        <v>10</v>
      </c>
      <c r="AH53" s="4">
        <v>18</v>
      </c>
      <c r="AI53" s="4">
        <v>23</v>
      </c>
      <c r="AJ53" s="4">
        <v>11</v>
      </c>
      <c r="AK53" s="4">
        <v>15</v>
      </c>
      <c r="AL53" s="4">
        <v>21</v>
      </c>
      <c r="AM53" s="4">
        <v>26</v>
      </c>
      <c r="AN53" s="4">
        <v>25</v>
      </c>
      <c r="AO53" s="4">
        <v>35</v>
      </c>
      <c r="AP53" s="4">
        <v>33</v>
      </c>
      <c r="AQ53" s="4">
        <v>58</v>
      </c>
      <c r="AR53" s="4">
        <v>62</v>
      </c>
      <c r="AS53" s="4">
        <v>73</v>
      </c>
      <c r="AT53" s="4">
        <v>53</v>
      </c>
      <c r="AU53" s="4">
        <v>60</v>
      </c>
      <c r="AV53" s="4">
        <v>39</v>
      </c>
      <c r="AW53" s="4">
        <v>30</v>
      </c>
      <c r="AX53" s="4">
        <v>11</v>
      </c>
      <c r="AY53" s="4">
        <v>2</v>
      </c>
      <c r="AZ53" s="4">
        <v>0</v>
      </c>
      <c r="BA53" s="67">
        <f t="shared" si="2"/>
        <v>43</v>
      </c>
      <c r="BB53" s="4">
        <v>1</v>
      </c>
      <c r="BC53" s="4">
        <v>746</v>
      </c>
      <c r="BD53" s="4">
        <v>12</v>
      </c>
      <c r="BE53" s="4">
        <v>9</v>
      </c>
      <c r="BF53" s="4">
        <v>17</v>
      </c>
      <c r="BG53" s="4">
        <v>20</v>
      </c>
      <c r="BH53" s="4">
        <v>20</v>
      </c>
      <c r="BI53" s="4">
        <v>20</v>
      </c>
      <c r="BJ53" s="4">
        <v>13</v>
      </c>
      <c r="BK53" s="4">
        <v>23</v>
      </c>
      <c r="BL53" s="4">
        <v>30</v>
      </c>
      <c r="BM53" s="4">
        <v>34</v>
      </c>
      <c r="BN53" s="4">
        <v>44</v>
      </c>
      <c r="BO53" s="4">
        <v>52</v>
      </c>
      <c r="BP53" s="4">
        <v>68</v>
      </c>
      <c r="BQ53" s="4">
        <v>70</v>
      </c>
      <c r="BR53" s="4">
        <v>69</v>
      </c>
      <c r="BS53" s="4">
        <v>69</v>
      </c>
      <c r="BT53" s="4">
        <v>83</v>
      </c>
      <c r="BU53" s="4">
        <v>57</v>
      </c>
      <c r="BV53" s="4">
        <v>29</v>
      </c>
      <c r="BW53" s="4">
        <v>6</v>
      </c>
      <c r="BX53" s="4">
        <v>0</v>
      </c>
      <c r="BY53" s="67">
        <f t="shared" si="3"/>
        <v>92</v>
      </c>
      <c r="BZ53" s="4">
        <v>1</v>
      </c>
    </row>
    <row r="54" spans="1:78" x14ac:dyDescent="0.4">
      <c r="A54" s="1">
        <v>53</v>
      </c>
      <c r="B54" s="4">
        <v>73</v>
      </c>
      <c r="C54" s="15" t="s">
        <v>174</v>
      </c>
      <c r="D54" s="4">
        <v>1656</v>
      </c>
      <c r="E54" s="4">
        <v>1274</v>
      </c>
      <c r="F54" s="5">
        <f t="shared" si="0"/>
        <v>0.76932367149758452</v>
      </c>
      <c r="G54" s="4">
        <v>4424</v>
      </c>
      <c r="H54" s="4">
        <v>285</v>
      </c>
      <c r="I54" s="4">
        <v>392</v>
      </c>
      <c r="J54" s="4">
        <v>297</v>
      </c>
      <c r="K54" s="4">
        <v>231</v>
      </c>
      <c r="L54" s="4">
        <v>125</v>
      </c>
      <c r="M54" s="4">
        <v>173</v>
      </c>
      <c r="N54" s="4">
        <v>299</v>
      </c>
      <c r="O54" s="4">
        <v>358</v>
      </c>
      <c r="P54" s="4">
        <v>354</v>
      </c>
      <c r="Q54" s="4">
        <v>246</v>
      </c>
      <c r="R54" s="4">
        <v>271</v>
      </c>
      <c r="S54" s="4">
        <v>238</v>
      </c>
      <c r="T54" s="4">
        <v>270</v>
      </c>
      <c r="U54" s="4">
        <v>259</v>
      </c>
      <c r="V54" s="4">
        <v>182</v>
      </c>
      <c r="W54" s="4">
        <v>144</v>
      </c>
      <c r="X54" s="4">
        <v>151</v>
      </c>
      <c r="Y54" s="4">
        <v>91</v>
      </c>
      <c r="Z54" s="4">
        <v>29</v>
      </c>
      <c r="AA54" s="4">
        <v>11</v>
      </c>
      <c r="AB54" s="4">
        <v>0</v>
      </c>
      <c r="AC54" s="67">
        <f t="shared" si="1"/>
        <v>131</v>
      </c>
      <c r="AD54" s="4">
        <v>18</v>
      </c>
      <c r="AE54" s="4">
        <v>2076</v>
      </c>
      <c r="AF54" s="4">
        <v>130</v>
      </c>
      <c r="AG54" s="4">
        <v>178</v>
      </c>
      <c r="AH54" s="4">
        <v>165</v>
      </c>
      <c r="AI54" s="4">
        <v>110</v>
      </c>
      <c r="AJ54" s="4">
        <v>64</v>
      </c>
      <c r="AK54" s="4">
        <v>80</v>
      </c>
      <c r="AL54" s="4">
        <v>137</v>
      </c>
      <c r="AM54" s="4">
        <v>162</v>
      </c>
      <c r="AN54" s="4">
        <v>161</v>
      </c>
      <c r="AO54" s="4">
        <v>112</v>
      </c>
      <c r="AP54" s="4">
        <v>142</v>
      </c>
      <c r="AQ54" s="4">
        <v>114</v>
      </c>
      <c r="AR54" s="4">
        <v>121</v>
      </c>
      <c r="AS54" s="4">
        <v>136</v>
      </c>
      <c r="AT54" s="4">
        <v>85</v>
      </c>
      <c r="AU54" s="4">
        <v>66</v>
      </c>
      <c r="AV54" s="4">
        <v>54</v>
      </c>
      <c r="AW54" s="4">
        <v>34</v>
      </c>
      <c r="AX54" s="4">
        <v>12</v>
      </c>
      <c r="AY54" s="4">
        <v>4</v>
      </c>
      <c r="AZ54" s="4">
        <v>0</v>
      </c>
      <c r="BA54" s="67">
        <f t="shared" si="2"/>
        <v>50</v>
      </c>
      <c r="BB54" s="4">
        <v>9</v>
      </c>
      <c r="BC54" s="4">
        <v>2348</v>
      </c>
      <c r="BD54" s="4">
        <v>155</v>
      </c>
      <c r="BE54" s="4">
        <v>214</v>
      </c>
      <c r="BF54" s="4">
        <v>132</v>
      </c>
      <c r="BG54" s="4">
        <v>121</v>
      </c>
      <c r="BH54" s="4">
        <v>61</v>
      </c>
      <c r="BI54" s="4">
        <v>93</v>
      </c>
      <c r="BJ54" s="4">
        <v>162</v>
      </c>
      <c r="BK54" s="4">
        <v>196</v>
      </c>
      <c r="BL54" s="4">
        <v>193</v>
      </c>
      <c r="BM54" s="4">
        <v>134</v>
      </c>
      <c r="BN54" s="4">
        <v>129</v>
      </c>
      <c r="BO54" s="4">
        <v>124</v>
      </c>
      <c r="BP54" s="4">
        <v>149</v>
      </c>
      <c r="BQ54" s="4">
        <v>123</v>
      </c>
      <c r="BR54" s="4">
        <v>97</v>
      </c>
      <c r="BS54" s="4">
        <v>78</v>
      </c>
      <c r="BT54" s="4">
        <v>97</v>
      </c>
      <c r="BU54" s="4">
        <v>57</v>
      </c>
      <c r="BV54" s="4">
        <v>17</v>
      </c>
      <c r="BW54" s="4">
        <v>7</v>
      </c>
      <c r="BX54" s="4">
        <v>0</v>
      </c>
      <c r="BY54" s="67">
        <f t="shared" si="3"/>
        <v>81</v>
      </c>
      <c r="BZ54" s="4">
        <v>9</v>
      </c>
    </row>
    <row r="55" spans="1:78" x14ac:dyDescent="0.4">
      <c r="A55" s="1">
        <v>54</v>
      </c>
      <c r="B55" s="4">
        <v>74</v>
      </c>
      <c r="C55" s="15" t="s">
        <v>175</v>
      </c>
      <c r="D55" s="4">
        <v>513</v>
      </c>
      <c r="E55" s="4">
        <v>462</v>
      </c>
      <c r="F55" s="5">
        <f t="shared" si="0"/>
        <v>0.90058479532163738</v>
      </c>
      <c r="G55" s="4">
        <v>1183</v>
      </c>
      <c r="H55" s="4">
        <v>31</v>
      </c>
      <c r="I55" s="4">
        <v>57</v>
      </c>
      <c r="J55" s="4">
        <v>64</v>
      </c>
      <c r="K55" s="4">
        <v>49</v>
      </c>
      <c r="L55" s="4">
        <v>27</v>
      </c>
      <c r="M55" s="4">
        <v>34</v>
      </c>
      <c r="N55" s="4">
        <v>49</v>
      </c>
      <c r="O55" s="4">
        <v>42</v>
      </c>
      <c r="P55" s="4">
        <v>48</v>
      </c>
      <c r="Q55" s="4">
        <v>77</v>
      </c>
      <c r="R55" s="4">
        <v>65</v>
      </c>
      <c r="S55" s="4">
        <v>104</v>
      </c>
      <c r="T55" s="4">
        <v>111</v>
      </c>
      <c r="U55" s="4">
        <v>109</v>
      </c>
      <c r="V55" s="4">
        <v>97</v>
      </c>
      <c r="W55" s="4">
        <v>74</v>
      </c>
      <c r="X55" s="4">
        <v>69</v>
      </c>
      <c r="Y55" s="4">
        <v>51</v>
      </c>
      <c r="Z55" s="4">
        <v>22</v>
      </c>
      <c r="AA55" s="4">
        <v>3</v>
      </c>
      <c r="AB55" s="4">
        <v>0</v>
      </c>
      <c r="AC55" s="67">
        <f t="shared" si="1"/>
        <v>76</v>
      </c>
      <c r="AD55" s="4">
        <v>0</v>
      </c>
      <c r="AE55" s="4">
        <v>563</v>
      </c>
      <c r="AF55" s="4">
        <v>16</v>
      </c>
      <c r="AG55" s="4">
        <v>34</v>
      </c>
      <c r="AH55" s="4">
        <v>28</v>
      </c>
      <c r="AI55" s="4">
        <v>25</v>
      </c>
      <c r="AJ55" s="4">
        <v>10</v>
      </c>
      <c r="AK55" s="4">
        <v>13</v>
      </c>
      <c r="AL55" s="4">
        <v>22</v>
      </c>
      <c r="AM55" s="4">
        <v>20</v>
      </c>
      <c r="AN55" s="4">
        <v>20</v>
      </c>
      <c r="AO55" s="4">
        <v>38</v>
      </c>
      <c r="AP55" s="4">
        <v>30</v>
      </c>
      <c r="AQ55" s="4">
        <v>52</v>
      </c>
      <c r="AR55" s="4">
        <v>60</v>
      </c>
      <c r="AS55" s="4">
        <v>58</v>
      </c>
      <c r="AT55" s="4">
        <v>49</v>
      </c>
      <c r="AU55" s="4">
        <v>28</v>
      </c>
      <c r="AV55" s="4">
        <v>32</v>
      </c>
      <c r="AW55" s="4">
        <v>20</v>
      </c>
      <c r="AX55" s="4">
        <v>7</v>
      </c>
      <c r="AY55" s="4">
        <v>1</v>
      </c>
      <c r="AZ55" s="4">
        <v>0</v>
      </c>
      <c r="BA55" s="67">
        <f t="shared" si="2"/>
        <v>28</v>
      </c>
      <c r="BB55" s="4">
        <v>0</v>
      </c>
      <c r="BC55" s="4">
        <v>620</v>
      </c>
      <c r="BD55" s="4">
        <v>15</v>
      </c>
      <c r="BE55" s="4">
        <v>23</v>
      </c>
      <c r="BF55" s="4">
        <v>36</v>
      </c>
      <c r="BG55" s="4">
        <v>24</v>
      </c>
      <c r="BH55" s="4">
        <v>17</v>
      </c>
      <c r="BI55" s="4">
        <v>21</v>
      </c>
      <c r="BJ55" s="4">
        <v>27</v>
      </c>
      <c r="BK55" s="4">
        <v>22</v>
      </c>
      <c r="BL55" s="4">
        <v>28</v>
      </c>
      <c r="BM55" s="4">
        <v>39</v>
      </c>
      <c r="BN55" s="4">
        <v>35</v>
      </c>
      <c r="BO55" s="4">
        <v>52</v>
      </c>
      <c r="BP55" s="4">
        <v>51</v>
      </c>
      <c r="BQ55" s="4">
        <v>51</v>
      </c>
      <c r="BR55" s="4">
        <v>48</v>
      </c>
      <c r="BS55" s="4">
        <v>46</v>
      </c>
      <c r="BT55" s="4">
        <v>37</v>
      </c>
      <c r="BU55" s="4">
        <v>31</v>
      </c>
      <c r="BV55" s="4">
        <v>15</v>
      </c>
      <c r="BW55" s="4">
        <v>2</v>
      </c>
      <c r="BX55" s="4">
        <v>0</v>
      </c>
      <c r="BY55" s="67">
        <f t="shared" si="3"/>
        <v>48</v>
      </c>
      <c r="BZ55" s="4">
        <v>0</v>
      </c>
    </row>
    <row r="56" spans="1:78" x14ac:dyDescent="0.4">
      <c r="A56" s="1">
        <v>55</v>
      </c>
      <c r="B56" s="4">
        <v>75</v>
      </c>
      <c r="C56" s="15" t="s">
        <v>176</v>
      </c>
      <c r="D56" s="4">
        <v>2072</v>
      </c>
      <c r="E56" s="4">
        <v>1667</v>
      </c>
      <c r="F56" s="5">
        <f t="shared" si="0"/>
        <v>0.80453667953667951</v>
      </c>
      <c r="G56" s="4">
        <v>5773</v>
      </c>
      <c r="H56" s="4">
        <v>374</v>
      </c>
      <c r="I56" s="4">
        <v>379</v>
      </c>
      <c r="J56" s="4">
        <v>319</v>
      </c>
      <c r="K56" s="4">
        <v>329</v>
      </c>
      <c r="L56" s="4">
        <v>243</v>
      </c>
      <c r="M56" s="4">
        <v>289</v>
      </c>
      <c r="N56" s="4">
        <v>404</v>
      </c>
      <c r="O56" s="4">
        <v>430</v>
      </c>
      <c r="P56" s="4">
        <v>377</v>
      </c>
      <c r="Q56" s="4">
        <v>392</v>
      </c>
      <c r="R56" s="4">
        <v>364</v>
      </c>
      <c r="S56" s="4">
        <v>389</v>
      </c>
      <c r="T56" s="4">
        <v>349</v>
      </c>
      <c r="U56" s="4">
        <v>325</v>
      </c>
      <c r="V56" s="4">
        <v>255</v>
      </c>
      <c r="W56" s="4">
        <v>218</v>
      </c>
      <c r="X56" s="4">
        <v>150</v>
      </c>
      <c r="Y56" s="4">
        <v>112</v>
      </c>
      <c r="Z56" s="4">
        <v>39</v>
      </c>
      <c r="AA56" s="4">
        <v>10</v>
      </c>
      <c r="AB56" s="4">
        <v>3</v>
      </c>
      <c r="AC56" s="67">
        <f t="shared" si="1"/>
        <v>164</v>
      </c>
      <c r="AD56" s="4">
        <v>23</v>
      </c>
      <c r="AE56" s="4">
        <v>2767</v>
      </c>
      <c r="AF56" s="4">
        <v>213</v>
      </c>
      <c r="AG56" s="4">
        <v>192</v>
      </c>
      <c r="AH56" s="4">
        <v>155</v>
      </c>
      <c r="AI56" s="4">
        <v>164</v>
      </c>
      <c r="AJ56" s="4">
        <v>114</v>
      </c>
      <c r="AK56" s="4">
        <v>122</v>
      </c>
      <c r="AL56" s="4">
        <v>185</v>
      </c>
      <c r="AM56" s="4">
        <v>207</v>
      </c>
      <c r="AN56" s="4">
        <v>181</v>
      </c>
      <c r="AO56" s="4">
        <v>182</v>
      </c>
      <c r="AP56" s="4">
        <v>166</v>
      </c>
      <c r="AQ56" s="4">
        <v>187</v>
      </c>
      <c r="AR56" s="4">
        <v>178</v>
      </c>
      <c r="AS56" s="4">
        <v>159</v>
      </c>
      <c r="AT56" s="4">
        <v>123</v>
      </c>
      <c r="AU56" s="4">
        <v>100</v>
      </c>
      <c r="AV56" s="4">
        <v>70</v>
      </c>
      <c r="AW56" s="4">
        <v>42</v>
      </c>
      <c r="AX56" s="4">
        <v>14</v>
      </c>
      <c r="AY56" s="4">
        <v>1</v>
      </c>
      <c r="AZ56" s="4">
        <v>0</v>
      </c>
      <c r="BA56" s="67">
        <f t="shared" si="2"/>
        <v>57</v>
      </c>
      <c r="BB56" s="4">
        <v>12</v>
      </c>
      <c r="BC56" s="4">
        <v>3006</v>
      </c>
      <c r="BD56" s="4">
        <v>161</v>
      </c>
      <c r="BE56" s="4">
        <v>187</v>
      </c>
      <c r="BF56" s="4">
        <v>164</v>
      </c>
      <c r="BG56" s="4">
        <v>165</v>
      </c>
      <c r="BH56" s="4">
        <v>129</v>
      </c>
      <c r="BI56" s="4">
        <v>167</v>
      </c>
      <c r="BJ56" s="4">
        <v>219</v>
      </c>
      <c r="BK56" s="4">
        <v>223</v>
      </c>
      <c r="BL56" s="4">
        <v>196</v>
      </c>
      <c r="BM56" s="4">
        <v>210</v>
      </c>
      <c r="BN56" s="4">
        <v>198</v>
      </c>
      <c r="BO56" s="4">
        <v>202</v>
      </c>
      <c r="BP56" s="4">
        <v>171</v>
      </c>
      <c r="BQ56" s="4">
        <v>166</v>
      </c>
      <c r="BR56" s="4">
        <v>132</v>
      </c>
      <c r="BS56" s="4">
        <v>118</v>
      </c>
      <c r="BT56" s="4">
        <v>80</v>
      </c>
      <c r="BU56" s="4">
        <v>70</v>
      </c>
      <c r="BV56" s="4">
        <v>25</v>
      </c>
      <c r="BW56" s="4">
        <v>9</v>
      </c>
      <c r="BX56" s="4">
        <v>3</v>
      </c>
      <c r="BY56" s="67">
        <f t="shared" si="3"/>
        <v>107</v>
      </c>
      <c r="BZ56" s="4">
        <v>11</v>
      </c>
    </row>
    <row r="57" spans="1:78" x14ac:dyDescent="0.4">
      <c r="A57" s="1">
        <v>56</v>
      </c>
      <c r="B57" s="4">
        <v>76</v>
      </c>
      <c r="C57" s="15" t="s">
        <v>177</v>
      </c>
      <c r="D57" s="4">
        <v>1529</v>
      </c>
      <c r="E57" s="4">
        <v>951</v>
      </c>
      <c r="F57" s="5">
        <f t="shared" si="0"/>
        <v>0.62197514715500324</v>
      </c>
      <c r="G57" s="4">
        <v>4224</v>
      </c>
      <c r="H57" s="4">
        <v>282</v>
      </c>
      <c r="I57" s="4">
        <v>306</v>
      </c>
      <c r="J57" s="4">
        <v>218</v>
      </c>
      <c r="K57" s="4">
        <v>157</v>
      </c>
      <c r="L57" s="4">
        <v>158</v>
      </c>
      <c r="M57" s="4">
        <v>189</v>
      </c>
      <c r="N57" s="4">
        <v>262</v>
      </c>
      <c r="O57" s="4">
        <v>338</v>
      </c>
      <c r="P57" s="4">
        <v>278</v>
      </c>
      <c r="Q57" s="4">
        <v>224</v>
      </c>
      <c r="R57" s="4">
        <v>204</v>
      </c>
      <c r="S57" s="4">
        <v>261</v>
      </c>
      <c r="T57" s="4">
        <v>358</v>
      </c>
      <c r="U57" s="4">
        <v>307</v>
      </c>
      <c r="V57" s="4">
        <v>192</v>
      </c>
      <c r="W57" s="4">
        <v>134</v>
      </c>
      <c r="X57" s="4">
        <v>113</v>
      </c>
      <c r="Y57" s="4">
        <v>105</v>
      </c>
      <c r="Z57" s="4">
        <v>58</v>
      </c>
      <c r="AA57" s="4">
        <v>19</v>
      </c>
      <c r="AB57" s="4">
        <v>3</v>
      </c>
      <c r="AC57" s="67">
        <f t="shared" si="1"/>
        <v>185</v>
      </c>
      <c r="AD57" s="4">
        <v>58</v>
      </c>
      <c r="AE57" s="4">
        <v>2035</v>
      </c>
      <c r="AF57" s="4">
        <v>142</v>
      </c>
      <c r="AG57" s="4">
        <v>161</v>
      </c>
      <c r="AH57" s="4">
        <v>120</v>
      </c>
      <c r="AI57" s="4">
        <v>70</v>
      </c>
      <c r="AJ57" s="4">
        <v>71</v>
      </c>
      <c r="AK57" s="4">
        <v>77</v>
      </c>
      <c r="AL57" s="4">
        <v>127</v>
      </c>
      <c r="AM57" s="4">
        <v>169</v>
      </c>
      <c r="AN57" s="4">
        <v>141</v>
      </c>
      <c r="AO57" s="4">
        <v>110</v>
      </c>
      <c r="AP57" s="4">
        <v>103</v>
      </c>
      <c r="AQ57" s="4">
        <v>114</v>
      </c>
      <c r="AR57" s="4">
        <v>173</v>
      </c>
      <c r="AS57" s="4">
        <v>154</v>
      </c>
      <c r="AT57" s="4">
        <v>110</v>
      </c>
      <c r="AU57" s="4">
        <v>54</v>
      </c>
      <c r="AV57" s="4">
        <v>43</v>
      </c>
      <c r="AW57" s="4">
        <v>40</v>
      </c>
      <c r="AX57" s="4">
        <v>15</v>
      </c>
      <c r="AY57" s="4">
        <v>3</v>
      </c>
      <c r="AZ57" s="4">
        <v>0</v>
      </c>
      <c r="BA57" s="67">
        <f t="shared" si="2"/>
        <v>58</v>
      </c>
      <c r="BB57" s="4">
        <v>38</v>
      </c>
      <c r="BC57" s="4">
        <v>2189</v>
      </c>
      <c r="BD57" s="4">
        <v>140</v>
      </c>
      <c r="BE57" s="4">
        <v>145</v>
      </c>
      <c r="BF57" s="4">
        <v>98</v>
      </c>
      <c r="BG57" s="4">
        <v>87</v>
      </c>
      <c r="BH57" s="4">
        <v>87</v>
      </c>
      <c r="BI57" s="4">
        <v>112</v>
      </c>
      <c r="BJ57" s="4">
        <v>135</v>
      </c>
      <c r="BK57" s="4">
        <v>169</v>
      </c>
      <c r="BL57" s="4">
        <v>137</v>
      </c>
      <c r="BM57" s="4">
        <v>114</v>
      </c>
      <c r="BN57" s="4">
        <v>101</v>
      </c>
      <c r="BO57" s="4">
        <v>147</v>
      </c>
      <c r="BP57" s="4">
        <v>185</v>
      </c>
      <c r="BQ57" s="4">
        <v>153</v>
      </c>
      <c r="BR57" s="4">
        <v>82</v>
      </c>
      <c r="BS57" s="4">
        <v>80</v>
      </c>
      <c r="BT57" s="4">
        <v>70</v>
      </c>
      <c r="BU57" s="4">
        <v>65</v>
      </c>
      <c r="BV57" s="4">
        <v>43</v>
      </c>
      <c r="BW57" s="4">
        <v>16</v>
      </c>
      <c r="BX57" s="4">
        <v>3</v>
      </c>
      <c r="BY57" s="67">
        <f t="shared" si="3"/>
        <v>127</v>
      </c>
      <c r="BZ57" s="4">
        <v>20</v>
      </c>
    </row>
    <row r="58" spans="1:78" x14ac:dyDescent="0.4">
      <c r="A58" s="1">
        <v>57</v>
      </c>
      <c r="B58" s="4">
        <v>29</v>
      </c>
      <c r="C58" s="15" t="s">
        <v>178</v>
      </c>
      <c r="D58" s="4">
        <v>7395</v>
      </c>
      <c r="E58" s="4">
        <v>3449</v>
      </c>
      <c r="F58" s="5">
        <f t="shared" si="0"/>
        <v>0.46639621365787692</v>
      </c>
      <c r="G58" s="4">
        <v>17432</v>
      </c>
      <c r="H58" s="4">
        <v>665</v>
      </c>
      <c r="I58" s="4">
        <v>800</v>
      </c>
      <c r="J58" s="4">
        <v>899</v>
      </c>
      <c r="K58" s="4">
        <v>1288</v>
      </c>
      <c r="L58" s="4">
        <v>952</v>
      </c>
      <c r="M58" s="4">
        <v>859</v>
      </c>
      <c r="N58" s="4">
        <v>946</v>
      </c>
      <c r="O58" s="4">
        <v>1049</v>
      </c>
      <c r="P58" s="4">
        <v>1227</v>
      </c>
      <c r="Q58" s="4">
        <v>1266</v>
      </c>
      <c r="R58" s="4">
        <v>1201</v>
      </c>
      <c r="S58" s="4">
        <v>1156</v>
      </c>
      <c r="T58" s="4">
        <v>1123</v>
      </c>
      <c r="U58" s="4">
        <v>965</v>
      </c>
      <c r="V58" s="4">
        <v>776</v>
      </c>
      <c r="W58" s="4">
        <v>631</v>
      </c>
      <c r="X58" s="4">
        <v>647</v>
      </c>
      <c r="Y58" s="4">
        <v>424</v>
      </c>
      <c r="Z58" s="4">
        <v>194</v>
      </c>
      <c r="AA58" s="4">
        <v>51</v>
      </c>
      <c r="AB58" s="4">
        <v>7</v>
      </c>
      <c r="AC58" s="67">
        <f t="shared" si="1"/>
        <v>676</v>
      </c>
      <c r="AD58" s="4">
        <v>306</v>
      </c>
      <c r="AE58" s="4">
        <v>8058</v>
      </c>
      <c r="AF58" s="4">
        <v>343</v>
      </c>
      <c r="AG58" s="4">
        <v>411</v>
      </c>
      <c r="AH58" s="4">
        <v>440</v>
      </c>
      <c r="AI58" s="4">
        <v>646</v>
      </c>
      <c r="AJ58" s="4">
        <v>396</v>
      </c>
      <c r="AK58" s="4">
        <v>389</v>
      </c>
      <c r="AL58" s="4">
        <v>428</v>
      </c>
      <c r="AM58" s="4">
        <v>503</v>
      </c>
      <c r="AN58" s="4">
        <v>554</v>
      </c>
      <c r="AO58" s="4">
        <v>587</v>
      </c>
      <c r="AP58" s="4">
        <v>578</v>
      </c>
      <c r="AQ58" s="4">
        <v>554</v>
      </c>
      <c r="AR58" s="4">
        <v>544</v>
      </c>
      <c r="AS58" s="4">
        <v>487</v>
      </c>
      <c r="AT58" s="4">
        <v>337</v>
      </c>
      <c r="AU58" s="4">
        <v>258</v>
      </c>
      <c r="AV58" s="4">
        <v>246</v>
      </c>
      <c r="AW58" s="4">
        <v>130</v>
      </c>
      <c r="AX58" s="4">
        <v>31</v>
      </c>
      <c r="AY58" s="4">
        <v>5</v>
      </c>
      <c r="AZ58" s="4">
        <v>1</v>
      </c>
      <c r="BA58" s="67">
        <f t="shared" si="2"/>
        <v>167</v>
      </c>
      <c r="BB58" s="4">
        <v>190</v>
      </c>
      <c r="BC58" s="4">
        <v>9374</v>
      </c>
      <c r="BD58" s="4">
        <v>322</v>
      </c>
      <c r="BE58" s="4">
        <v>389</v>
      </c>
      <c r="BF58" s="4">
        <v>459</v>
      </c>
      <c r="BG58" s="4">
        <v>642</v>
      </c>
      <c r="BH58" s="4">
        <v>556</v>
      </c>
      <c r="BI58" s="4">
        <v>470</v>
      </c>
      <c r="BJ58" s="4">
        <v>518</v>
      </c>
      <c r="BK58" s="4">
        <v>546</v>
      </c>
      <c r="BL58" s="4">
        <v>673</v>
      </c>
      <c r="BM58" s="4">
        <v>679</v>
      </c>
      <c r="BN58" s="4">
        <v>623</v>
      </c>
      <c r="BO58" s="4">
        <v>602</v>
      </c>
      <c r="BP58" s="4">
        <v>579</v>
      </c>
      <c r="BQ58" s="4">
        <v>478</v>
      </c>
      <c r="BR58" s="4">
        <v>439</v>
      </c>
      <c r="BS58" s="4">
        <v>373</v>
      </c>
      <c r="BT58" s="4">
        <v>401</v>
      </c>
      <c r="BU58" s="4">
        <v>294</v>
      </c>
      <c r="BV58" s="4">
        <v>163</v>
      </c>
      <c r="BW58" s="4">
        <v>46</v>
      </c>
      <c r="BX58" s="4">
        <v>6</v>
      </c>
      <c r="BY58" s="67">
        <f t="shared" si="3"/>
        <v>509</v>
      </c>
      <c r="BZ58" s="4">
        <v>116</v>
      </c>
    </row>
    <row r="59" spans="1:78" x14ac:dyDescent="0.4">
      <c r="A59" s="1">
        <v>58</v>
      </c>
      <c r="B59" s="4">
        <v>30</v>
      </c>
      <c r="C59" s="15" t="s">
        <v>179</v>
      </c>
      <c r="D59" s="4">
        <v>4045</v>
      </c>
      <c r="E59" s="4">
        <v>2087</v>
      </c>
      <c r="F59" s="5">
        <f t="shared" si="0"/>
        <v>0.5159456118665019</v>
      </c>
      <c r="G59" s="4">
        <v>11211</v>
      </c>
      <c r="H59" s="4">
        <v>675</v>
      </c>
      <c r="I59" s="4">
        <v>715</v>
      </c>
      <c r="J59" s="4">
        <v>865</v>
      </c>
      <c r="K59" s="4">
        <v>817</v>
      </c>
      <c r="L59" s="4">
        <v>381</v>
      </c>
      <c r="M59" s="4">
        <v>579</v>
      </c>
      <c r="N59" s="4">
        <v>768</v>
      </c>
      <c r="O59" s="4">
        <v>834</v>
      </c>
      <c r="P59" s="4">
        <v>774</v>
      </c>
      <c r="Q59" s="4">
        <v>589</v>
      </c>
      <c r="R59" s="4">
        <v>595</v>
      </c>
      <c r="S59" s="4">
        <v>630</v>
      </c>
      <c r="T59" s="4">
        <v>696</v>
      </c>
      <c r="U59" s="4">
        <v>655</v>
      </c>
      <c r="V59" s="4">
        <v>429</v>
      </c>
      <c r="W59" s="4">
        <v>358</v>
      </c>
      <c r="X59" s="4">
        <v>290</v>
      </c>
      <c r="Y59" s="4">
        <v>214</v>
      </c>
      <c r="Z59" s="4">
        <v>110</v>
      </c>
      <c r="AA59" s="4">
        <v>37</v>
      </c>
      <c r="AB59" s="4">
        <v>11</v>
      </c>
      <c r="AC59" s="67">
        <f t="shared" si="1"/>
        <v>372</v>
      </c>
      <c r="AD59" s="4">
        <v>189</v>
      </c>
      <c r="AE59" s="4">
        <v>5559</v>
      </c>
      <c r="AF59" s="4">
        <v>363</v>
      </c>
      <c r="AG59" s="4">
        <v>387</v>
      </c>
      <c r="AH59" s="4">
        <v>565</v>
      </c>
      <c r="AI59" s="4">
        <v>543</v>
      </c>
      <c r="AJ59" s="4">
        <v>173</v>
      </c>
      <c r="AK59" s="4">
        <v>242</v>
      </c>
      <c r="AL59" s="4">
        <v>368</v>
      </c>
      <c r="AM59" s="4">
        <v>403</v>
      </c>
      <c r="AN59" s="4">
        <v>355</v>
      </c>
      <c r="AO59" s="4">
        <v>264</v>
      </c>
      <c r="AP59" s="4">
        <v>273</v>
      </c>
      <c r="AQ59" s="4">
        <v>299</v>
      </c>
      <c r="AR59" s="4">
        <v>349</v>
      </c>
      <c r="AS59" s="4">
        <v>313</v>
      </c>
      <c r="AT59" s="4">
        <v>212</v>
      </c>
      <c r="AU59" s="4">
        <v>165</v>
      </c>
      <c r="AV59" s="4">
        <v>98</v>
      </c>
      <c r="AW59" s="4">
        <v>58</v>
      </c>
      <c r="AX59" s="4">
        <v>16</v>
      </c>
      <c r="AY59" s="4">
        <v>2</v>
      </c>
      <c r="AZ59" s="4">
        <v>2</v>
      </c>
      <c r="BA59" s="67">
        <f t="shared" si="2"/>
        <v>78</v>
      </c>
      <c r="BB59" s="4">
        <v>109</v>
      </c>
      <c r="BC59" s="4">
        <v>5652</v>
      </c>
      <c r="BD59" s="4">
        <v>312</v>
      </c>
      <c r="BE59" s="4">
        <v>328</v>
      </c>
      <c r="BF59" s="4">
        <v>300</v>
      </c>
      <c r="BG59" s="4">
        <v>274</v>
      </c>
      <c r="BH59" s="4">
        <v>208</v>
      </c>
      <c r="BI59" s="4">
        <v>337</v>
      </c>
      <c r="BJ59" s="4">
        <v>400</v>
      </c>
      <c r="BK59" s="4">
        <v>431</v>
      </c>
      <c r="BL59" s="4">
        <v>419</v>
      </c>
      <c r="BM59" s="4">
        <v>325</v>
      </c>
      <c r="BN59" s="4">
        <v>322</v>
      </c>
      <c r="BO59" s="4">
        <v>331</v>
      </c>
      <c r="BP59" s="4">
        <v>347</v>
      </c>
      <c r="BQ59" s="4">
        <v>342</v>
      </c>
      <c r="BR59" s="4">
        <v>217</v>
      </c>
      <c r="BS59" s="4">
        <v>193</v>
      </c>
      <c r="BT59" s="4">
        <v>192</v>
      </c>
      <c r="BU59" s="4">
        <v>156</v>
      </c>
      <c r="BV59" s="4">
        <v>94</v>
      </c>
      <c r="BW59" s="4">
        <v>35</v>
      </c>
      <c r="BX59" s="4">
        <v>9</v>
      </c>
      <c r="BY59" s="67">
        <f t="shared" si="3"/>
        <v>294</v>
      </c>
      <c r="BZ59" s="4">
        <v>80</v>
      </c>
    </row>
    <row r="60" spans="1:78" x14ac:dyDescent="0.4">
      <c r="A60" s="1">
        <v>59</v>
      </c>
      <c r="B60" s="4">
        <v>31</v>
      </c>
      <c r="C60" s="15" t="s">
        <v>180</v>
      </c>
      <c r="D60" s="4">
        <v>7814</v>
      </c>
      <c r="E60" s="4">
        <v>3479</v>
      </c>
      <c r="F60" s="5">
        <f t="shared" si="0"/>
        <v>0.44522651650883033</v>
      </c>
      <c r="G60" s="4">
        <v>17282</v>
      </c>
      <c r="H60" s="4">
        <v>824</v>
      </c>
      <c r="I60" s="4">
        <v>704</v>
      </c>
      <c r="J60" s="4">
        <v>696</v>
      </c>
      <c r="K60" s="4">
        <v>926</v>
      </c>
      <c r="L60" s="4">
        <v>806</v>
      </c>
      <c r="M60" s="4">
        <v>935</v>
      </c>
      <c r="N60" s="4">
        <v>1143</v>
      </c>
      <c r="O60" s="4">
        <v>1126</v>
      </c>
      <c r="P60" s="4">
        <v>1279</v>
      </c>
      <c r="Q60" s="4">
        <v>1135</v>
      </c>
      <c r="R60" s="4">
        <v>1158</v>
      </c>
      <c r="S60" s="4">
        <v>1180</v>
      </c>
      <c r="T60" s="4">
        <v>1139</v>
      </c>
      <c r="U60" s="4">
        <v>1080</v>
      </c>
      <c r="V60" s="4">
        <v>807</v>
      </c>
      <c r="W60" s="4">
        <v>634</v>
      </c>
      <c r="X60" s="4">
        <v>539</v>
      </c>
      <c r="Y60" s="4">
        <v>382</v>
      </c>
      <c r="Z60" s="4">
        <v>149</v>
      </c>
      <c r="AA60" s="4">
        <v>40</v>
      </c>
      <c r="AB60" s="4">
        <v>9</v>
      </c>
      <c r="AC60" s="67">
        <f t="shared" si="1"/>
        <v>580</v>
      </c>
      <c r="AD60" s="4">
        <v>591</v>
      </c>
      <c r="AE60" s="4">
        <v>8222</v>
      </c>
      <c r="AF60" s="4">
        <v>404</v>
      </c>
      <c r="AG60" s="4">
        <v>346</v>
      </c>
      <c r="AH60" s="4">
        <v>344</v>
      </c>
      <c r="AI60" s="4">
        <v>528</v>
      </c>
      <c r="AJ60" s="4">
        <v>371</v>
      </c>
      <c r="AK60" s="4">
        <v>445</v>
      </c>
      <c r="AL60" s="4">
        <v>549</v>
      </c>
      <c r="AM60" s="4">
        <v>553</v>
      </c>
      <c r="AN60" s="4">
        <v>612</v>
      </c>
      <c r="AO60" s="4">
        <v>528</v>
      </c>
      <c r="AP60" s="4">
        <v>546</v>
      </c>
      <c r="AQ60" s="4">
        <v>577</v>
      </c>
      <c r="AR60" s="4">
        <v>578</v>
      </c>
      <c r="AS60" s="4">
        <v>529</v>
      </c>
      <c r="AT60" s="4">
        <v>352</v>
      </c>
      <c r="AU60" s="4">
        <v>285</v>
      </c>
      <c r="AV60" s="4">
        <v>200</v>
      </c>
      <c r="AW60" s="4">
        <v>120</v>
      </c>
      <c r="AX60" s="4">
        <v>31</v>
      </c>
      <c r="AY60" s="4">
        <v>5</v>
      </c>
      <c r="AZ60" s="4">
        <v>1</v>
      </c>
      <c r="BA60" s="67">
        <f t="shared" si="2"/>
        <v>157</v>
      </c>
      <c r="BB60" s="4">
        <v>318</v>
      </c>
      <c r="BC60" s="4">
        <v>9060</v>
      </c>
      <c r="BD60" s="4">
        <v>420</v>
      </c>
      <c r="BE60" s="4">
        <v>358</v>
      </c>
      <c r="BF60" s="4">
        <v>352</v>
      </c>
      <c r="BG60" s="4">
        <v>398</v>
      </c>
      <c r="BH60" s="4">
        <v>435</v>
      </c>
      <c r="BI60" s="4">
        <v>490</v>
      </c>
      <c r="BJ60" s="4">
        <v>594</v>
      </c>
      <c r="BK60" s="4">
        <v>573</v>
      </c>
      <c r="BL60" s="4">
        <v>667</v>
      </c>
      <c r="BM60" s="4">
        <v>607</v>
      </c>
      <c r="BN60" s="4">
        <v>612</v>
      </c>
      <c r="BO60" s="4">
        <v>603</v>
      </c>
      <c r="BP60" s="4">
        <v>561</v>
      </c>
      <c r="BQ60" s="4">
        <v>551</v>
      </c>
      <c r="BR60" s="4">
        <v>455</v>
      </c>
      <c r="BS60" s="4">
        <v>349</v>
      </c>
      <c r="BT60" s="4">
        <v>339</v>
      </c>
      <c r="BU60" s="4">
        <v>262</v>
      </c>
      <c r="BV60" s="4">
        <v>118</v>
      </c>
      <c r="BW60" s="4">
        <v>35</v>
      </c>
      <c r="BX60" s="4">
        <v>8</v>
      </c>
      <c r="BY60" s="67">
        <f t="shared" si="3"/>
        <v>423</v>
      </c>
      <c r="BZ60" s="4">
        <v>273</v>
      </c>
    </row>
    <row r="61" spans="1:78" x14ac:dyDescent="0.4">
      <c r="A61" s="1">
        <v>60</v>
      </c>
      <c r="B61" s="4">
        <v>37</v>
      </c>
      <c r="C61" s="15" t="s">
        <v>181</v>
      </c>
      <c r="D61" s="4">
        <v>6964</v>
      </c>
      <c r="E61" s="4">
        <v>2474</v>
      </c>
      <c r="F61" s="5">
        <f t="shared" si="0"/>
        <v>0.355255600229753</v>
      </c>
      <c r="G61" s="4">
        <v>15614</v>
      </c>
      <c r="H61" s="4">
        <v>886</v>
      </c>
      <c r="I61" s="4">
        <v>716</v>
      </c>
      <c r="J61" s="4">
        <v>750</v>
      </c>
      <c r="K61" s="4">
        <v>922</v>
      </c>
      <c r="L61" s="4">
        <v>811</v>
      </c>
      <c r="M61" s="4">
        <v>1023</v>
      </c>
      <c r="N61" s="4">
        <v>1159</v>
      </c>
      <c r="O61" s="4">
        <v>1074</v>
      </c>
      <c r="P61" s="4">
        <v>1083</v>
      </c>
      <c r="Q61" s="4">
        <v>1032</v>
      </c>
      <c r="R61" s="4">
        <v>1032</v>
      </c>
      <c r="S61" s="4">
        <v>955</v>
      </c>
      <c r="T61" s="4">
        <v>990</v>
      </c>
      <c r="U61" s="4">
        <v>875</v>
      </c>
      <c r="V61" s="4">
        <v>586</v>
      </c>
      <c r="W61" s="4">
        <v>486</v>
      </c>
      <c r="X61" s="4">
        <v>400</v>
      </c>
      <c r="Y61" s="4">
        <v>247</v>
      </c>
      <c r="Z61" s="4">
        <v>103</v>
      </c>
      <c r="AA61" s="4">
        <v>28</v>
      </c>
      <c r="AB61" s="4">
        <v>6</v>
      </c>
      <c r="AC61" s="67">
        <f t="shared" si="1"/>
        <v>384</v>
      </c>
      <c r="AD61" s="4">
        <v>450</v>
      </c>
      <c r="AE61" s="4">
        <v>7464</v>
      </c>
      <c r="AF61" s="4">
        <v>431</v>
      </c>
      <c r="AG61" s="4">
        <v>379</v>
      </c>
      <c r="AH61" s="4">
        <v>379</v>
      </c>
      <c r="AI61" s="4">
        <v>518</v>
      </c>
      <c r="AJ61" s="4">
        <v>361</v>
      </c>
      <c r="AK61" s="4">
        <v>467</v>
      </c>
      <c r="AL61" s="4">
        <v>548</v>
      </c>
      <c r="AM61" s="4">
        <v>535</v>
      </c>
      <c r="AN61" s="4">
        <v>514</v>
      </c>
      <c r="AO61" s="4">
        <v>477</v>
      </c>
      <c r="AP61" s="4">
        <v>469</v>
      </c>
      <c r="AQ61" s="4">
        <v>469</v>
      </c>
      <c r="AR61" s="4">
        <v>477</v>
      </c>
      <c r="AS61" s="4">
        <v>426</v>
      </c>
      <c r="AT61" s="4">
        <v>270</v>
      </c>
      <c r="AU61" s="4">
        <v>214</v>
      </c>
      <c r="AV61" s="4">
        <v>159</v>
      </c>
      <c r="AW61" s="4">
        <v>84</v>
      </c>
      <c r="AX61" s="4">
        <v>33</v>
      </c>
      <c r="AY61" s="4">
        <v>5</v>
      </c>
      <c r="AZ61" s="4">
        <v>1</v>
      </c>
      <c r="BA61" s="67">
        <f t="shared" si="2"/>
        <v>123</v>
      </c>
      <c r="BB61" s="4">
        <v>248</v>
      </c>
      <c r="BC61" s="4">
        <v>8150</v>
      </c>
      <c r="BD61" s="4">
        <v>455</v>
      </c>
      <c r="BE61" s="4">
        <v>337</v>
      </c>
      <c r="BF61" s="4">
        <v>371</v>
      </c>
      <c r="BG61" s="4">
        <v>404</v>
      </c>
      <c r="BH61" s="4">
        <v>450</v>
      </c>
      <c r="BI61" s="4">
        <v>556</v>
      </c>
      <c r="BJ61" s="4">
        <v>611</v>
      </c>
      <c r="BK61" s="4">
        <v>539</v>
      </c>
      <c r="BL61" s="4">
        <v>569</v>
      </c>
      <c r="BM61" s="4">
        <v>555</v>
      </c>
      <c r="BN61" s="4">
        <v>563</v>
      </c>
      <c r="BO61" s="4">
        <v>486</v>
      </c>
      <c r="BP61" s="4">
        <v>513</v>
      </c>
      <c r="BQ61" s="4">
        <v>449</v>
      </c>
      <c r="BR61" s="4">
        <v>316</v>
      </c>
      <c r="BS61" s="4">
        <v>272</v>
      </c>
      <c r="BT61" s="4">
        <v>241</v>
      </c>
      <c r="BU61" s="4">
        <v>163</v>
      </c>
      <c r="BV61" s="4">
        <v>70</v>
      </c>
      <c r="BW61" s="4">
        <v>23</v>
      </c>
      <c r="BX61" s="4">
        <v>5</v>
      </c>
      <c r="BY61" s="67">
        <f t="shared" si="3"/>
        <v>261</v>
      </c>
      <c r="BZ61" s="4">
        <v>202</v>
      </c>
    </row>
    <row r="62" spans="1:78" x14ac:dyDescent="0.4">
      <c r="A62" s="1">
        <v>61</v>
      </c>
      <c r="B62" s="4">
        <v>32</v>
      </c>
      <c r="C62" s="15" t="s">
        <v>182</v>
      </c>
      <c r="D62" s="4">
        <v>5572</v>
      </c>
      <c r="E62" s="4">
        <v>2639</v>
      </c>
      <c r="F62" s="5">
        <f t="shared" si="0"/>
        <v>0.47361809045226133</v>
      </c>
      <c r="G62" s="4">
        <v>13421</v>
      </c>
      <c r="H62" s="4">
        <v>616</v>
      </c>
      <c r="I62" s="4">
        <v>631</v>
      </c>
      <c r="J62" s="4">
        <v>669</v>
      </c>
      <c r="K62" s="4">
        <v>705</v>
      </c>
      <c r="L62" s="4">
        <v>711</v>
      </c>
      <c r="M62" s="4">
        <v>725</v>
      </c>
      <c r="N62" s="4">
        <v>799</v>
      </c>
      <c r="O62" s="4">
        <v>883</v>
      </c>
      <c r="P62" s="4">
        <v>939</v>
      </c>
      <c r="Q62" s="4">
        <v>891</v>
      </c>
      <c r="R62" s="4">
        <v>907</v>
      </c>
      <c r="S62" s="4">
        <v>940</v>
      </c>
      <c r="T62" s="4">
        <v>904</v>
      </c>
      <c r="U62" s="4">
        <v>858</v>
      </c>
      <c r="V62" s="4">
        <v>654</v>
      </c>
      <c r="W62" s="4">
        <v>495</v>
      </c>
      <c r="X62" s="4">
        <v>401</v>
      </c>
      <c r="Y62" s="4">
        <v>239</v>
      </c>
      <c r="Z62" s="4">
        <v>131</v>
      </c>
      <c r="AA62" s="4">
        <v>38</v>
      </c>
      <c r="AB62" s="4">
        <v>4</v>
      </c>
      <c r="AC62" s="67">
        <f t="shared" si="1"/>
        <v>412</v>
      </c>
      <c r="AD62" s="4">
        <v>281</v>
      </c>
      <c r="AE62" s="4">
        <v>6419</v>
      </c>
      <c r="AF62" s="4">
        <v>329</v>
      </c>
      <c r="AG62" s="4">
        <v>307</v>
      </c>
      <c r="AH62" s="4">
        <v>351</v>
      </c>
      <c r="AI62" s="4">
        <v>354</v>
      </c>
      <c r="AJ62" s="4">
        <v>327</v>
      </c>
      <c r="AK62" s="4">
        <v>310</v>
      </c>
      <c r="AL62" s="4">
        <v>380</v>
      </c>
      <c r="AM62" s="4">
        <v>454</v>
      </c>
      <c r="AN62" s="4">
        <v>439</v>
      </c>
      <c r="AO62" s="4">
        <v>407</v>
      </c>
      <c r="AP62" s="4">
        <v>415</v>
      </c>
      <c r="AQ62" s="4">
        <v>479</v>
      </c>
      <c r="AR62" s="4">
        <v>446</v>
      </c>
      <c r="AS62" s="4">
        <v>433</v>
      </c>
      <c r="AT62" s="4">
        <v>320</v>
      </c>
      <c r="AU62" s="4">
        <v>214</v>
      </c>
      <c r="AV62" s="4">
        <v>160</v>
      </c>
      <c r="AW62" s="4">
        <v>79</v>
      </c>
      <c r="AX62" s="4">
        <v>32</v>
      </c>
      <c r="AY62" s="4">
        <v>9</v>
      </c>
      <c r="AZ62" s="4">
        <v>0</v>
      </c>
      <c r="BA62" s="67">
        <f t="shared" si="2"/>
        <v>120</v>
      </c>
      <c r="BB62" s="4">
        <v>174</v>
      </c>
      <c r="BC62" s="4">
        <v>7002</v>
      </c>
      <c r="BD62" s="4">
        <v>287</v>
      </c>
      <c r="BE62" s="4">
        <v>324</v>
      </c>
      <c r="BF62" s="4">
        <v>318</v>
      </c>
      <c r="BG62" s="4">
        <v>351</v>
      </c>
      <c r="BH62" s="4">
        <v>384</v>
      </c>
      <c r="BI62" s="4">
        <v>415</v>
      </c>
      <c r="BJ62" s="4">
        <v>419</v>
      </c>
      <c r="BK62" s="4">
        <v>429</v>
      </c>
      <c r="BL62" s="4">
        <v>500</v>
      </c>
      <c r="BM62" s="4">
        <v>484</v>
      </c>
      <c r="BN62" s="4">
        <v>492</v>
      </c>
      <c r="BO62" s="4">
        <v>461</v>
      </c>
      <c r="BP62" s="4">
        <v>458</v>
      </c>
      <c r="BQ62" s="4">
        <v>425</v>
      </c>
      <c r="BR62" s="4">
        <v>334</v>
      </c>
      <c r="BS62" s="4">
        <v>281</v>
      </c>
      <c r="BT62" s="4">
        <v>241</v>
      </c>
      <c r="BU62" s="4">
        <v>160</v>
      </c>
      <c r="BV62" s="4">
        <v>99</v>
      </c>
      <c r="BW62" s="4">
        <v>29</v>
      </c>
      <c r="BX62" s="4">
        <v>4</v>
      </c>
      <c r="BY62" s="67">
        <f t="shared" si="3"/>
        <v>292</v>
      </c>
      <c r="BZ62" s="4">
        <v>107</v>
      </c>
    </row>
    <row r="63" spans="1:78" x14ac:dyDescent="0.4">
      <c r="A63" s="1">
        <v>62</v>
      </c>
      <c r="B63" s="4">
        <v>33</v>
      </c>
      <c r="C63" s="15" t="s">
        <v>183</v>
      </c>
      <c r="D63" s="4">
        <v>5561</v>
      </c>
      <c r="E63" s="4">
        <v>2932</v>
      </c>
      <c r="F63" s="5">
        <f t="shared" si="0"/>
        <v>0.52724330156446686</v>
      </c>
      <c r="G63" s="4">
        <v>13099</v>
      </c>
      <c r="H63" s="4">
        <v>567</v>
      </c>
      <c r="I63" s="4">
        <v>617</v>
      </c>
      <c r="J63" s="4">
        <v>600</v>
      </c>
      <c r="K63" s="4">
        <v>679</v>
      </c>
      <c r="L63" s="4">
        <v>723</v>
      </c>
      <c r="M63" s="4">
        <v>613</v>
      </c>
      <c r="N63" s="4">
        <v>739</v>
      </c>
      <c r="O63" s="4">
        <v>857</v>
      </c>
      <c r="P63" s="4">
        <v>834</v>
      </c>
      <c r="Q63" s="4">
        <v>703</v>
      </c>
      <c r="R63" s="4">
        <v>763</v>
      </c>
      <c r="S63" s="4">
        <v>905</v>
      </c>
      <c r="T63" s="4">
        <v>1056</v>
      </c>
      <c r="U63" s="4">
        <v>1057</v>
      </c>
      <c r="V63" s="4">
        <v>742</v>
      </c>
      <c r="W63" s="4">
        <v>522</v>
      </c>
      <c r="X63" s="4">
        <v>392</v>
      </c>
      <c r="Y63" s="4">
        <v>273</v>
      </c>
      <c r="Z63" s="4">
        <v>143</v>
      </c>
      <c r="AA63" s="4">
        <v>42</v>
      </c>
      <c r="AB63" s="4">
        <v>11</v>
      </c>
      <c r="AC63" s="67">
        <f t="shared" si="1"/>
        <v>469</v>
      </c>
      <c r="AD63" s="4">
        <v>261</v>
      </c>
      <c r="AE63" s="4">
        <v>6260</v>
      </c>
      <c r="AF63" s="4">
        <v>313</v>
      </c>
      <c r="AG63" s="4">
        <v>314</v>
      </c>
      <c r="AH63" s="4">
        <v>310</v>
      </c>
      <c r="AI63" s="4">
        <v>310</v>
      </c>
      <c r="AJ63" s="4">
        <v>340</v>
      </c>
      <c r="AK63" s="4">
        <v>294</v>
      </c>
      <c r="AL63" s="4">
        <v>360</v>
      </c>
      <c r="AM63" s="4">
        <v>429</v>
      </c>
      <c r="AN63" s="4">
        <v>410</v>
      </c>
      <c r="AO63" s="4">
        <v>333</v>
      </c>
      <c r="AP63" s="4">
        <v>358</v>
      </c>
      <c r="AQ63" s="4">
        <v>419</v>
      </c>
      <c r="AR63" s="4">
        <v>522</v>
      </c>
      <c r="AS63" s="4">
        <v>514</v>
      </c>
      <c r="AT63" s="4">
        <v>372</v>
      </c>
      <c r="AU63" s="4">
        <v>226</v>
      </c>
      <c r="AV63" s="4">
        <v>158</v>
      </c>
      <c r="AW63" s="4">
        <v>91</v>
      </c>
      <c r="AX63" s="4">
        <v>28</v>
      </c>
      <c r="AY63" s="4">
        <v>5</v>
      </c>
      <c r="AZ63" s="4">
        <v>1</v>
      </c>
      <c r="BA63" s="67">
        <f t="shared" si="2"/>
        <v>125</v>
      </c>
      <c r="BB63" s="4">
        <v>153</v>
      </c>
      <c r="BC63" s="4">
        <v>6839</v>
      </c>
      <c r="BD63" s="4">
        <v>254</v>
      </c>
      <c r="BE63" s="4">
        <v>303</v>
      </c>
      <c r="BF63" s="4">
        <v>290</v>
      </c>
      <c r="BG63" s="4">
        <v>369</v>
      </c>
      <c r="BH63" s="4">
        <v>383</v>
      </c>
      <c r="BI63" s="4">
        <v>319</v>
      </c>
      <c r="BJ63" s="4">
        <v>379</v>
      </c>
      <c r="BK63" s="4">
        <v>428</v>
      </c>
      <c r="BL63" s="4">
        <v>424</v>
      </c>
      <c r="BM63" s="4">
        <v>370</v>
      </c>
      <c r="BN63" s="4">
        <v>405</v>
      </c>
      <c r="BO63" s="4">
        <v>486</v>
      </c>
      <c r="BP63" s="4">
        <v>534</v>
      </c>
      <c r="BQ63" s="4">
        <v>543</v>
      </c>
      <c r="BR63" s="4">
        <v>370</v>
      </c>
      <c r="BS63" s="4">
        <v>296</v>
      </c>
      <c r="BT63" s="4">
        <v>234</v>
      </c>
      <c r="BU63" s="4">
        <v>182</v>
      </c>
      <c r="BV63" s="4">
        <v>115</v>
      </c>
      <c r="BW63" s="4">
        <v>37</v>
      </c>
      <c r="BX63" s="4">
        <v>10</v>
      </c>
      <c r="BY63" s="67">
        <f t="shared" si="3"/>
        <v>344</v>
      </c>
      <c r="BZ63" s="4">
        <v>108</v>
      </c>
    </row>
    <row r="64" spans="1:78" x14ac:dyDescent="0.4">
      <c r="A64" s="1">
        <v>63</v>
      </c>
      <c r="B64" s="4">
        <v>34</v>
      </c>
      <c r="C64" s="15" t="s">
        <v>184</v>
      </c>
      <c r="D64" s="4">
        <v>6254</v>
      </c>
      <c r="E64" s="4">
        <v>2931</v>
      </c>
      <c r="F64" s="5">
        <f t="shared" si="0"/>
        <v>0.46866005756315959</v>
      </c>
      <c r="G64" s="4">
        <v>15069</v>
      </c>
      <c r="H64" s="4">
        <v>744</v>
      </c>
      <c r="I64" s="4">
        <v>804</v>
      </c>
      <c r="J64" s="4">
        <v>640</v>
      </c>
      <c r="K64" s="4">
        <v>672</v>
      </c>
      <c r="L64" s="4">
        <v>764</v>
      </c>
      <c r="M64" s="4">
        <v>747</v>
      </c>
      <c r="N64" s="4">
        <v>928</v>
      </c>
      <c r="O64" s="4">
        <v>1034</v>
      </c>
      <c r="P64" s="4">
        <v>1019</v>
      </c>
      <c r="Q64" s="4">
        <v>852</v>
      </c>
      <c r="R64" s="4">
        <v>820</v>
      </c>
      <c r="S64" s="4">
        <v>1031</v>
      </c>
      <c r="T64" s="4">
        <v>1189</v>
      </c>
      <c r="U64" s="4">
        <v>1077</v>
      </c>
      <c r="V64" s="4">
        <v>827</v>
      </c>
      <c r="W64" s="4">
        <v>650</v>
      </c>
      <c r="X64" s="4">
        <v>487</v>
      </c>
      <c r="Y64" s="4">
        <v>318</v>
      </c>
      <c r="Z64" s="4">
        <v>174</v>
      </c>
      <c r="AA64" s="4">
        <v>47</v>
      </c>
      <c r="AB64" s="4">
        <v>6</v>
      </c>
      <c r="AC64" s="67">
        <f t="shared" si="1"/>
        <v>545</v>
      </c>
      <c r="AD64" s="4">
        <v>239</v>
      </c>
      <c r="AE64" s="4">
        <v>7211</v>
      </c>
      <c r="AF64" s="4">
        <v>370</v>
      </c>
      <c r="AG64" s="4">
        <v>423</v>
      </c>
      <c r="AH64" s="4">
        <v>327</v>
      </c>
      <c r="AI64" s="4">
        <v>335</v>
      </c>
      <c r="AJ64" s="4">
        <v>378</v>
      </c>
      <c r="AK64" s="4">
        <v>343</v>
      </c>
      <c r="AL64" s="4">
        <v>445</v>
      </c>
      <c r="AM64" s="4">
        <v>510</v>
      </c>
      <c r="AN64" s="4">
        <v>503</v>
      </c>
      <c r="AO64" s="4">
        <v>412</v>
      </c>
      <c r="AP64" s="4">
        <v>374</v>
      </c>
      <c r="AQ64" s="4">
        <v>506</v>
      </c>
      <c r="AR64" s="4">
        <v>603</v>
      </c>
      <c r="AS64" s="4">
        <v>509</v>
      </c>
      <c r="AT64" s="4">
        <v>413</v>
      </c>
      <c r="AU64" s="4">
        <v>297</v>
      </c>
      <c r="AV64" s="4">
        <v>177</v>
      </c>
      <c r="AW64" s="4">
        <v>102</v>
      </c>
      <c r="AX64" s="4">
        <v>39</v>
      </c>
      <c r="AY64" s="4">
        <v>4</v>
      </c>
      <c r="AZ64" s="4">
        <v>1</v>
      </c>
      <c r="BA64" s="67">
        <f t="shared" si="2"/>
        <v>146</v>
      </c>
      <c r="BB64" s="4">
        <v>140</v>
      </c>
      <c r="BC64" s="4">
        <v>7858</v>
      </c>
      <c r="BD64" s="4">
        <v>374</v>
      </c>
      <c r="BE64" s="4">
        <v>381</v>
      </c>
      <c r="BF64" s="4">
        <v>313</v>
      </c>
      <c r="BG64" s="4">
        <v>337</v>
      </c>
      <c r="BH64" s="4">
        <v>386</v>
      </c>
      <c r="BI64" s="4">
        <v>404</v>
      </c>
      <c r="BJ64" s="4">
        <v>483</v>
      </c>
      <c r="BK64" s="4">
        <v>524</v>
      </c>
      <c r="BL64" s="4">
        <v>516</v>
      </c>
      <c r="BM64" s="4">
        <v>440</v>
      </c>
      <c r="BN64" s="4">
        <v>446</v>
      </c>
      <c r="BO64" s="4">
        <v>525</v>
      </c>
      <c r="BP64" s="4">
        <v>586</v>
      </c>
      <c r="BQ64" s="4">
        <v>568</v>
      </c>
      <c r="BR64" s="4">
        <v>414</v>
      </c>
      <c r="BS64" s="4">
        <v>353</v>
      </c>
      <c r="BT64" s="4">
        <v>310</v>
      </c>
      <c r="BU64" s="4">
        <v>216</v>
      </c>
      <c r="BV64" s="4">
        <v>135</v>
      </c>
      <c r="BW64" s="4">
        <v>43</v>
      </c>
      <c r="BX64" s="4">
        <v>5</v>
      </c>
      <c r="BY64" s="67">
        <f t="shared" si="3"/>
        <v>399</v>
      </c>
      <c r="BZ64" s="4">
        <v>99</v>
      </c>
    </row>
    <row r="65" spans="1:78" x14ac:dyDescent="0.4">
      <c r="A65" s="1">
        <v>64</v>
      </c>
      <c r="B65" s="4">
        <v>35</v>
      </c>
      <c r="C65" s="15" t="s">
        <v>185</v>
      </c>
      <c r="D65" s="4">
        <v>491</v>
      </c>
      <c r="E65" s="4">
        <v>437</v>
      </c>
      <c r="F65" s="5">
        <f t="shared" si="0"/>
        <v>0.89002036659877803</v>
      </c>
      <c r="G65" s="4">
        <v>1260</v>
      </c>
      <c r="H65" s="4">
        <v>42</v>
      </c>
      <c r="I65" s="4">
        <v>55</v>
      </c>
      <c r="J65" s="4">
        <v>44</v>
      </c>
      <c r="K65" s="4">
        <v>109</v>
      </c>
      <c r="L65" s="4">
        <v>20</v>
      </c>
      <c r="M65" s="4">
        <v>33</v>
      </c>
      <c r="N65" s="4">
        <v>47</v>
      </c>
      <c r="O65" s="4">
        <v>65</v>
      </c>
      <c r="P65" s="4">
        <v>66</v>
      </c>
      <c r="Q65" s="4">
        <v>70</v>
      </c>
      <c r="R65" s="4">
        <v>71</v>
      </c>
      <c r="S65" s="4">
        <v>68</v>
      </c>
      <c r="T65" s="4">
        <v>112</v>
      </c>
      <c r="U65" s="4">
        <v>123</v>
      </c>
      <c r="V65" s="4">
        <v>91</v>
      </c>
      <c r="W65" s="4">
        <v>65</v>
      </c>
      <c r="X65" s="4">
        <v>72</v>
      </c>
      <c r="Y65" s="4">
        <v>59</v>
      </c>
      <c r="Z65" s="4">
        <v>30</v>
      </c>
      <c r="AA65" s="4">
        <v>10</v>
      </c>
      <c r="AB65" s="4">
        <v>3</v>
      </c>
      <c r="AC65" s="67">
        <f t="shared" si="1"/>
        <v>102</v>
      </c>
      <c r="AD65" s="4">
        <v>5</v>
      </c>
      <c r="AE65" s="4">
        <v>581</v>
      </c>
      <c r="AF65" s="4">
        <v>24</v>
      </c>
      <c r="AG65" s="4">
        <v>30</v>
      </c>
      <c r="AH65" s="4">
        <v>24</v>
      </c>
      <c r="AI65" s="4">
        <v>55</v>
      </c>
      <c r="AJ65" s="4">
        <v>11</v>
      </c>
      <c r="AK65" s="4">
        <v>12</v>
      </c>
      <c r="AL65" s="4">
        <v>20</v>
      </c>
      <c r="AM65" s="4">
        <v>34</v>
      </c>
      <c r="AN65" s="4">
        <v>33</v>
      </c>
      <c r="AO65" s="4">
        <v>39</v>
      </c>
      <c r="AP65" s="4">
        <v>39</v>
      </c>
      <c r="AQ65" s="4">
        <v>28</v>
      </c>
      <c r="AR65" s="4">
        <v>49</v>
      </c>
      <c r="AS65" s="4">
        <v>54</v>
      </c>
      <c r="AT65" s="4">
        <v>48</v>
      </c>
      <c r="AU65" s="4">
        <v>23</v>
      </c>
      <c r="AV65" s="4">
        <v>26</v>
      </c>
      <c r="AW65" s="4">
        <v>21</v>
      </c>
      <c r="AX65" s="4">
        <v>4</v>
      </c>
      <c r="AY65" s="4">
        <v>4</v>
      </c>
      <c r="AZ65" s="4">
        <v>0</v>
      </c>
      <c r="BA65" s="67">
        <f t="shared" si="2"/>
        <v>29</v>
      </c>
      <c r="BB65" s="4">
        <v>3</v>
      </c>
      <c r="BC65" s="4">
        <v>679</v>
      </c>
      <c r="BD65" s="4">
        <v>18</v>
      </c>
      <c r="BE65" s="4">
        <v>25</v>
      </c>
      <c r="BF65" s="4">
        <v>20</v>
      </c>
      <c r="BG65" s="4">
        <v>54</v>
      </c>
      <c r="BH65" s="4">
        <v>9</v>
      </c>
      <c r="BI65" s="4">
        <v>21</v>
      </c>
      <c r="BJ65" s="4">
        <v>27</v>
      </c>
      <c r="BK65" s="4">
        <v>31</v>
      </c>
      <c r="BL65" s="4">
        <v>33</v>
      </c>
      <c r="BM65" s="4">
        <v>31</v>
      </c>
      <c r="BN65" s="4">
        <v>32</v>
      </c>
      <c r="BO65" s="4">
        <v>40</v>
      </c>
      <c r="BP65" s="4">
        <v>63</v>
      </c>
      <c r="BQ65" s="4">
        <v>69</v>
      </c>
      <c r="BR65" s="4">
        <v>43</v>
      </c>
      <c r="BS65" s="4">
        <v>42</v>
      </c>
      <c r="BT65" s="4">
        <v>46</v>
      </c>
      <c r="BU65" s="4">
        <v>38</v>
      </c>
      <c r="BV65" s="4">
        <v>26</v>
      </c>
      <c r="BW65" s="4">
        <v>6</v>
      </c>
      <c r="BX65" s="4">
        <v>3</v>
      </c>
      <c r="BY65" s="67">
        <f t="shared" si="3"/>
        <v>73</v>
      </c>
      <c r="BZ65" s="4">
        <v>2</v>
      </c>
    </row>
    <row r="66" spans="1:78" x14ac:dyDescent="0.4">
      <c r="A66" s="1">
        <v>65</v>
      </c>
      <c r="B66" s="4">
        <v>36</v>
      </c>
      <c r="C66" s="15" t="s">
        <v>186</v>
      </c>
      <c r="D66" s="4">
        <v>154</v>
      </c>
      <c r="E66" s="4">
        <v>128</v>
      </c>
      <c r="F66" s="5">
        <f t="shared" si="0"/>
        <v>0.83116883116883122</v>
      </c>
      <c r="G66" s="4">
        <v>362</v>
      </c>
      <c r="H66" s="4">
        <v>11</v>
      </c>
      <c r="I66" s="4">
        <v>7</v>
      </c>
      <c r="J66" s="4">
        <v>18</v>
      </c>
      <c r="K66" s="4">
        <v>22</v>
      </c>
      <c r="L66" s="4">
        <v>17</v>
      </c>
      <c r="M66" s="4">
        <v>9</v>
      </c>
      <c r="N66" s="4">
        <v>6</v>
      </c>
      <c r="O66" s="4">
        <v>14</v>
      </c>
      <c r="P66" s="4">
        <v>28</v>
      </c>
      <c r="Q66" s="4">
        <v>20</v>
      </c>
      <c r="R66" s="4">
        <v>19</v>
      </c>
      <c r="S66" s="4">
        <v>20</v>
      </c>
      <c r="T66" s="4">
        <v>40</v>
      </c>
      <c r="U66" s="4">
        <v>28</v>
      </c>
      <c r="V66" s="4">
        <v>27</v>
      </c>
      <c r="W66" s="4">
        <v>24</v>
      </c>
      <c r="X66" s="4">
        <v>34</v>
      </c>
      <c r="Y66" s="4">
        <v>14</v>
      </c>
      <c r="Z66" s="4">
        <v>4</v>
      </c>
      <c r="AA66" s="4">
        <v>0</v>
      </c>
      <c r="AB66" s="4">
        <v>0</v>
      </c>
      <c r="AC66" s="67">
        <f t="shared" si="1"/>
        <v>18</v>
      </c>
      <c r="AD66" s="4">
        <v>0</v>
      </c>
      <c r="AE66" s="4">
        <v>173</v>
      </c>
      <c r="AF66" s="4">
        <v>5</v>
      </c>
      <c r="AG66" s="4">
        <v>5</v>
      </c>
      <c r="AH66" s="4">
        <v>13</v>
      </c>
      <c r="AI66" s="4">
        <v>10</v>
      </c>
      <c r="AJ66" s="4">
        <v>10</v>
      </c>
      <c r="AK66" s="4">
        <v>5</v>
      </c>
      <c r="AL66" s="4">
        <v>2</v>
      </c>
      <c r="AM66" s="4">
        <v>7</v>
      </c>
      <c r="AN66" s="4">
        <v>10</v>
      </c>
      <c r="AO66" s="4">
        <v>5</v>
      </c>
      <c r="AP66" s="4">
        <v>11</v>
      </c>
      <c r="AQ66" s="4">
        <v>12</v>
      </c>
      <c r="AR66" s="4">
        <v>20</v>
      </c>
      <c r="AS66" s="4">
        <v>16</v>
      </c>
      <c r="AT66" s="4">
        <v>12</v>
      </c>
      <c r="AU66" s="4">
        <v>11</v>
      </c>
      <c r="AV66" s="4">
        <v>13</v>
      </c>
      <c r="AW66" s="4">
        <v>5</v>
      </c>
      <c r="AX66" s="4">
        <v>1</v>
      </c>
      <c r="AY66" s="4">
        <v>0</v>
      </c>
      <c r="AZ66" s="4">
        <v>0</v>
      </c>
      <c r="BA66" s="67">
        <f t="shared" si="2"/>
        <v>6</v>
      </c>
      <c r="BB66" s="4">
        <v>0</v>
      </c>
      <c r="BC66" s="4">
        <v>189</v>
      </c>
      <c r="BD66" s="4">
        <v>6</v>
      </c>
      <c r="BE66" s="4">
        <v>2</v>
      </c>
      <c r="BF66" s="4">
        <v>5</v>
      </c>
      <c r="BG66" s="4">
        <v>12</v>
      </c>
      <c r="BH66" s="4">
        <v>7</v>
      </c>
      <c r="BI66" s="4">
        <v>4</v>
      </c>
      <c r="BJ66" s="4">
        <v>4</v>
      </c>
      <c r="BK66" s="4">
        <v>7</v>
      </c>
      <c r="BL66" s="4">
        <v>18</v>
      </c>
      <c r="BM66" s="4">
        <v>15</v>
      </c>
      <c r="BN66" s="4">
        <v>8</v>
      </c>
      <c r="BO66" s="4">
        <v>8</v>
      </c>
      <c r="BP66" s="4">
        <v>20</v>
      </c>
      <c r="BQ66" s="4">
        <v>12</v>
      </c>
      <c r="BR66" s="4">
        <v>15</v>
      </c>
      <c r="BS66" s="4">
        <v>13</v>
      </c>
      <c r="BT66" s="4">
        <v>21</v>
      </c>
      <c r="BU66" s="4">
        <v>9</v>
      </c>
      <c r="BV66" s="4">
        <v>3</v>
      </c>
      <c r="BW66" s="4">
        <v>0</v>
      </c>
      <c r="BX66" s="4">
        <v>0</v>
      </c>
      <c r="BY66" s="67">
        <f t="shared" si="3"/>
        <v>12</v>
      </c>
      <c r="BZ66" s="4">
        <v>0</v>
      </c>
    </row>
    <row r="67" spans="1:78" x14ac:dyDescent="0.4">
      <c r="A67" s="1">
        <v>66</v>
      </c>
      <c r="B67" s="4">
        <v>38</v>
      </c>
      <c r="C67" s="15" t="s">
        <v>187</v>
      </c>
      <c r="D67" s="4">
        <v>6370</v>
      </c>
      <c r="E67" s="4">
        <v>2830</v>
      </c>
      <c r="F67" s="5">
        <f t="shared" ref="F67:F79" si="4">E67/D67</f>
        <v>0.44427001569858715</v>
      </c>
      <c r="G67" s="4">
        <v>17052</v>
      </c>
      <c r="H67" s="4">
        <v>1230</v>
      </c>
      <c r="I67" s="4">
        <v>1179</v>
      </c>
      <c r="J67" s="4">
        <v>967</v>
      </c>
      <c r="K67" s="4">
        <v>738</v>
      </c>
      <c r="L67" s="4">
        <v>611</v>
      </c>
      <c r="M67" s="4">
        <v>962</v>
      </c>
      <c r="N67" s="4">
        <v>1356</v>
      </c>
      <c r="O67" s="4">
        <v>1528</v>
      </c>
      <c r="P67" s="4">
        <v>1309</v>
      </c>
      <c r="Q67" s="4">
        <v>1002</v>
      </c>
      <c r="R67" s="4">
        <v>846</v>
      </c>
      <c r="S67" s="4">
        <v>904</v>
      </c>
      <c r="T67" s="4">
        <v>1040</v>
      </c>
      <c r="U67" s="4">
        <v>935</v>
      </c>
      <c r="V67" s="4">
        <v>618</v>
      </c>
      <c r="W67" s="4">
        <v>539</v>
      </c>
      <c r="X67" s="4">
        <v>421</v>
      </c>
      <c r="Y67" s="4">
        <v>347</v>
      </c>
      <c r="Z67" s="4">
        <v>185</v>
      </c>
      <c r="AA67" s="4">
        <v>75</v>
      </c>
      <c r="AB67" s="4">
        <v>11</v>
      </c>
      <c r="AC67" s="67">
        <f t="shared" ref="AC67:AC79" si="5">SUM(Y67:AB67)</f>
        <v>618</v>
      </c>
      <c r="AD67" s="4">
        <v>249</v>
      </c>
      <c r="AE67" s="4">
        <v>8044</v>
      </c>
      <c r="AF67" s="4">
        <v>626</v>
      </c>
      <c r="AG67" s="4">
        <v>585</v>
      </c>
      <c r="AH67" s="4">
        <v>483</v>
      </c>
      <c r="AI67" s="4">
        <v>374</v>
      </c>
      <c r="AJ67" s="4">
        <v>296</v>
      </c>
      <c r="AK67" s="4">
        <v>402</v>
      </c>
      <c r="AL67" s="4">
        <v>613</v>
      </c>
      <c r="AM67" s="4">
        <v>762</v>
      </c>
      <c r="AN67" s="4">
        <v>638</v>
      </c>
      <c r="AO67" s="4">
        <v>488</v>
      </c>
      <c r="AP67" s="4">
        <v>407</v>
      </c>
      <c r="AQ67" s="4">
        <v>430</v>
      </c>
      <c r="AR67" s="4">
        <v>517</v>
      </c>
      <c r="AS67" s="4">
        <v>462</v>
      </c>
      <c r="AT67" s="4">
        <v>293</v>
      </c>
      <c r="AU67" s="4">
        <v>237</v>
      </c>
      <c r="AV67" s="4">
        <v>145</v>
      </c>
      <c r="AW67" s="4">
        <v>89</v>
      </c>
      <c r="AX67" s="4">
        <v>41</v>
      </c>
      <c r="AY67" s="4">
        <v>12</v>
      </c>
      <c r="AZ67" s="4">
        <v>3</v>
      </c>
      <c r="BA67" s="67">
        <f t="shared" ref="BA67:BA79" si="6">SUM(AW67:AZ67)</f>
        <v>145</v>
      </c>
      <c r="BB67" s="4">
        <v>141</v>
      </c>
      <c r="BC67" s="4">
        <v>9008</v>
      </c>
      <c r="BD67" s="4">
        <v>604</v>
      </c>
      <c r="BE67" s="4">
        <v>594</v>
      </c>
      <c r="BF67" s="4">
        <v>484</v>
      </c>
      <c r="BG67" s="4">
        <v>364</v>
      </c>
      <c r="BH67" s="4">
        <v>315</v>
      </c>
      <c r="BI67" s="4">
        <v>560</v>
      </c>
      <c r="BJ67" s="4">
        <v>743</v>
      </c>
      <c r="BK67" s="4">
        <v>766</v>
      </c>
      <c r="BL67" s="4">
        <v>671</v>
      </c>
      <c r="BM67" s="4">
        <v>514</v>
      </c>
      <c r="BN67" s="4">
        <v>439</v>
      </c>
      <c r="BO67" s="4">
        <v>474</v>
      </c>
      <c r="BP67" s="4">
        <v>523</v>
      </c>
      <c r="BQ67" s="4">
        <v>473</v>
      </c>
      <c r="BR67" s="4">
        <v>325</v>
      </c>
      <c r="BS67" s="4">
        <v>302</v>
      </c>
      <c r="BT67" s="4">
        <v>276</v>
      </c>
      <c r="BU67" s="4">
        <v>258</v>
      </c>
      <c r="BV67" s="4">
        <v>144</v>
      </c>
      <c r="BW67" s="4">
        <v>63</v>
      </c>
      <c r="BX67" s="4">
        <v>8</v>
      </c>
      <c r="BY67" s="67">
        <f t="shared" ref="BY67:BY79" si="7">SUM(BU67:BX67)</f>
        <v>473</v>
      </c>
      <c r="BZ67" s="4">
        <v>108</v>
      </c>
    </row>
    <row r="68" spans="1:78" x14ac:dyDescent="0.4">
      <c r="A68" s="1">
        <v>67</v>
      </c>
      <c r="B68" s="4">
        <v>39</v>
      </c>
      <c r="C68" s="15" t="s">
        <v>188</v>
      </c>
      <c r="D68" s="4">
        <v>2561</v>
      </c>
      <c r="E68" s="4">
        <v>1602</v>
      </c>
      <c r="F68" s="5">
        <f t="shared" si="4"/>
        <v>0.62553689964857473</v>
      </c>
      <c r="G68" s="4">
        <v>6291</v>
      </c>
      <c r="H68" s="4">
        <v>295</v>
      </c>
      <c r="I68" s="4">
        <v>335</v>
      </c>
      <c r="J68" s="4">
        <v>366</v>
      </c>
      <c r="K68" s="4">
        <v>384</v>
      </c>
      <c r="L68" s="4">
        <v>210</v>
      </c>
      <c r="M68" s="4">
        <v>286</v>
      </c>
      <c r="N68" s="4">
        <v>320</v>
      </c>
      <c r="O68" s="4">
        <v>417</v>
      </c>
      <c r="P68" s="4">
        <v>444</v>
      </c>
      <c r="Q68" s="4">
        <v>420</v>
      </c>
      <c r="R68" s="4">
        <v>382</v>
      </c>
      <c r="S68" s="4">
        <v>410</v>
      </c>
      <c r="T68" s="4">
        <v>491</v>
      </c>
      <c r="U68" s="4">
        <v>495</v>
      </c>
      <c r="V68" s="4">
        <v>398</v>
      </c>
      <c r="W68" s="4">
        <v>231</v>
      </c>
      <c r="X68" s="4">
        <v>154</v>
      </c>
      <c r="Y68" s="4">
        <v>86</v>
      </c>
      <c r="Z68" s="4">
        <v>37</v>
      </c>
      <c r="AA68" s="4">
        <v>9</v>
      </c>
      <c r="AB68" s="4">
        <v>2</v>
      </c>
      <c r="AC68" s="67">
        <f t="shared" si="5"/>
        <v>134</v>
      </c>
      <c r="AD68" s="4">
        <v>119</v>
      </c>
      <c r="AE68" s="4">
        <v>2920</v>
      </c>
      <c r="AF68" s="4">
        <v>141</v>
      </c>
      <c r="AG68" s="4">
        <v>150</v>
      </c>
      <c r="AH68" s="4">
        <v>182</v>
      </c>
      <c r="AI68" s="4">
        <v>176</v>
      </c>
      <c r="AJ68" s="4">
        <v>104</v>
      </c>
      <c r="AK68" s="4">
        <v>123</v>
      </c>
      <c r="AL68" s="4">
        <v>157</v>
      </c>
      <c r="AM68" s="4">
        <v>192</v>
      </c>
      <c r="AN68" s="4">
        <v>214</v>
      </c>
      <c r="AO68" s="4">
        <v>176</v>
      </c>
      <c r="AP68" s="4">
        <v>171</v>
      </c>
      <c r="AQ68" s="4">
        <v>185</v>
      </c>
      <c r="AR68" s="4">
        <v>224</v>
      </c>
      <c r="AS68" s="4">
        <v>213</v>
      </c>
      <c r="AT68" s="4">
        <v>206</v>
      </c>
      <c r="AU68" s="4">
        <v>117</v>
      </c>
      <c r="AV68" s="4">
        <v>74</v>
      </c>
      <c r="AW68" s="4">
        <v>35</v>
      </c>
      <c r="AX68" s="4">
        <v>13</v>
      </c>
      <c r="AY68" s="4">
        <v>2</v>
      </c>
      <c r="AZ68" s="4">
        <v>0</v>
      </c>
      <c r="BA68" s="67">
        <f t="shared" si="6"/>
        <v>50</v>
      </c>
      <c r="BB68" s="4">
        <v>65</v>
      </c>
      <c r="BC68" s="4">
        <v>3371</v>
      </c>
      <c r="BD68" s="4">
        <v>154</v>
      </c>
      <c r="BE68" s="4">
        <v>185</v>
      </c>
      <c r="BF68" s="4">
        <v>184</v>
      </c>
      <c r="BG68" s="4">
        <v>208</v>
      </c>
      <c r="BH68" s="4">
        <v>106</v>
      </c>
      <c r="BI68" s="4">
        <v>163</v>
      </c>
      <c r="BJ68" s="4">
        <v>163</v>
      </c>
      <c r="BK68" s="4">
        <v>225</v>
      </c>
      <c r="BL68" s="4">
        <v>230</v>
      </c>
      <c r="BM68" s="4">
        <v>244</v>
      </c>
      <c r="BN68" s="4">
        <v>211</v>
      </c>
      <c r="BO68" s="4">
        <v>225</v>
      </c>
      <c r="BP68" s="4">
        <v>267</v>
      </c>
      <c r="BQ68" s="4">
        <v>282</v>
      </c>
      <c r="BR68" s="4">
        <v>192</v>
      </c>
      <c r="BS68" s="4">
        <v>114</v>
      </c>
      <c r="BT68" s="4">
        <v>80</v>
      </c>
      <c r="BU68" s="4">
        <v>51</v>
      </c>
      <c r="BV68" s="4">
        <v>24</v>
      </c>
      <c r="BW68" s="4">
        <v>7</v>
      </c>
      <c r="BX68" s="4">
        <v>2</v>
      </c>
      <c r="BY68" s="67">
        <f t="shared" si="7"/>
        <v>84</v>
      </c>
      <c r="BZ68" s="4">
        <v>54</v>
      </c>
    </row>
    <row r="69" spans="1:78" x14ac:dyDescent="0.4">
      <c r="A69" s="1">
        <v>68</v>
      </c>
      <c r="B69" s="4">
        <v>40</v>
      </c>
      <c r="C69" s="15" t="s">
        <v>189</v>
      </c>
      <c r="D69" s="4">
        <v>3182</v>
      </c>
      <c r="E69" s="4">
        <v>1538</v>
      </c>
      <c r="F69" s="5">
        <f t="shared" si="4"/>
        <v>0.48334380892520429</v>
      </c>
      <c r="G69" s="4">
        <v>7137</v>
      </c>
      <c r="H69" s="4">
        <v>330</v>
      </c>
      <c r="I69" s="4">
        <v>348</v>
      </c>
      <c r="J69" s="4">
        <v>379</v>
      </c>
      <c r="K69" s="4">
        <v>349</v>
      </c>
      <c r="L69" s="4">
        <v>438</v>
      </c>
      <c r="M69" s="4">
        <v>449</v>
      </c>
      <c r="N69" s="4">
        <v>442</v>
      </c>
      <c r="O69" s="4">
        <v>493</v>
      </c>
      <c r="P69" s="4">
        <v>452</v>
      </c>
      <c r="Q69" s="4">
        <v>459</v>
      </c>
      <c r="R69" s="4">
        <v>426</v>
      </c>
      <c r="S69" s="4">
        <v>484</v>
      </c>
      <c r="T69" s="4">
        <v>500</v>
      </c>
      <c r="U69" s="4">
        <v>521</v>
      </c>
      <c r="V69" s="4">
        <v>342</v>
      </c>
      <c r="W69" s="4">
        <v>244</v>
      </c>
      <c r="X69" s="4">
        <v>172</v>
      </c>
      <c r="Y69" s="4">
        <v>99</v>
      </c>
      <c r="Z69" s="4">
        <v>35</v>
      </c>
      <c r="AA69" s="4">
        <v>13</v>
      </c>
      <c r="AB69" s="4">
        <v>4</v>
      </c>
      <c r="AC69" s="67">
        <f t="shared" si="5"/>
        <v>151</v>
      </c>
      <c r="AD69" s="4">
        <v>158</v>
      </c>
      <c r="AE69" s="4">
        <v>3294</v>
      </c>
      <c r="AF69" s="4">
        <v>168</v>
      </c>
      <c r="AG69" s="4">
        <v>163</v>
      </c>
      <c r="AH69" s="4">
        <v>197</v>
      </c>
      <c r="AI69" s="4">
        <v>154</v>
      </c>
      <c r="AJ69" s="4">
        <v>155</v>
      </c>
      <c r="AK69" s="4">
        <v>213</v>
      </c>
      <c r="AL69" s="4">
        <v>192</v>
      </c>
      <c r="AM69" s="4">
        <v>239</v>
      </c>
      <c r="AN69" s="4">
        <v>229</v>
      </c>
      <c r="AO69" s="4">
        <v>205</v>
      </c>
      <c r="AP69" s="4">
        <v>183</v>
      </c>
      <c r="AQ69" s="4">
        <v>238</v>
      </c>
      <c r="AR69" s="4">
        <v>222</v>
      </c>
      <c r="AS69" s="4">
        <v>242</v>
      </c>
      <c r="AT69" s="4">
        <v>177</v>
      </c>
      <c r="AU69" s="4">
        <v>110</v>
      </c>
      <c r="AV69" s="4">
        <v>71</v>
      </c>
      <c r="AW69" s="4">
        <v>30</v>
      </c>
      <c r="AX69" s="4">
        <v>9</v>
      </c>
      <c r="AY69" s="4">
        <v>3</v>
      </c>
      <c r="AZ69" s="4">
        <v>0</v>
      </c>
      <c r="BA69" s="67">
        <f t="shared" si="6"/>
        <v>42</v>
      </c>
      <c r="BB69" s="4">
        <v>94</v>
      </c>
      <c r="BC69" s="4">
        <v>3843</v>
      </c>
      <c r="BD69" s="4">
        <v>162</v>
      </c>
      <c r="BE69" s="4">
        <v>185</v>
      </c>
      <c r="BF69" s="4">
        <v>182</v>
      </c>
      <c r="BG69" s="4">
        <v>195</v>
      </c>
      <c r="BH69" s="4">
        <v>283</v>
      </c>
      <c r="BI69" s="4">
        <v>236</v>
      </c>
      <c r="BJ69" s="4">
        <v>250</v>
      </c>
      <c r="BK69" s="4">
        <v>254</v>
      </c>
      <c r="BL69" s="4">
        <v>223</v>
      </c>
      <c r="BM69" s="4">
        <v>254</v>
      </c>
      <c r="BN69" s="4">
        <v>243</v>
      </c>
      <c r="BO69" s="4">
        <v>246</v>
      </c>
      <c r="BP69" s="4">
        <v>278</v>
      </c>
      <c r="BQ69" s="4">
        <v>279</v>
      </c>
      <c r="BR69" s="4">
        <v>165</v>
      </c>
      <c r="BS69" s="4">
        <v>134</v>
      </c>
      <c r="BT69" s="4">
        <v>101</v>
      </c>
      <c r="BU69" s="4">
        <v>69</v>
      </c>
      <c r="BV69" s="4">
        <v>26</v>
      </c>
      <c r="BW69" s="4">
        <v>10</v>
      </c>
      <c r="BX69" s="4">
        <v>4</v>
      </c>
      <c r="BY69" s="67">
        <f t="shared" si="7"/>
        <v>109</v>
      </c>
      <c r="BZ69" s="4">
        <v>64</v>
      </c>
    </row>
    <row r="70" spans="1:78" x14ac:dyDescent="0.4">
      <c r="A70" s="1">
        <v>69</v>
      </c>
      <c r="B70" s="4">
        <v>41</v>
      </c>
      <c r="C70" s="15" t="s">
        <v>190</v>
      </c>
      <c r="D70" s="4">
        <v>2745</v>
      </c>
      <c r="E70" s="4">
        <v>2282</v>
      </c>
      <c r="F70" s="5">
        <f t="shared" si="4"/>
        <v>0.83132969034608384</v>
      </c>
      <c r="G70" s="4">
        <v>7352</v>
      </c>
      <c r="H70" s="4">
        <v>407</v>
      </c>
      <c r="I70" s="4">
        <v>539</v>
      </c>
      <c r="J70" s="4">
        <v>445</v>
      </c>
      <c r="K70" s="4">
        <v>344</v>
      </c>
      <c r="L70" s="4">
        <v>247</v>
      </c>
      <c r="M70" s="4">
        <v>242</v>
      </c>
      <c r="N70" s="4">
        <v>415</v>
      </c>
      <c r="O70" s="4">
        <v>590</v>
      </c>
      <c r="P70" s="4">
        <v>520</v>
      </c>
      <c r="Q70" s="4">
        <v>354</v>
      </c>
      <c r="R70" s="4">
        <v>320</v>
      </c>
      <c r="S70" s="4">
        <v>487</v>
      </c>
      <c r="T70" s="4">
        <v>711</v>
      </c>
      <c r="U70" s="4">
        <v>747</v>
      </c>
      <c r="V70" s="4">
        <v>380</v>
      </c>
      <c r="W70" s="4">
        <v>222</v>
      </c>
      <c r="X70" s="4">
        <v>156</v>
      </c>
      <c r="Y70" s="4">
        <v>94</v>
      </c>
      <c r="Z70" s="4">
        <v>54</v>
      </c>
      <c r="AA70" s="4">
        <v>11</v>
      </c>
      <c r="AB70" s="4">
        <v>2</v>
      </c>
      <c r="AC70" s="67">
        <f t="shared" si="5"/>
        <v>161</v>
      </c>
      <c r="AD70" s="4">
        <v>65</v>
      </c>
      <c r="AE70" s="4">
        <v>3456</v>
      </c>
      <c r="AF70" s="4">
        <v>213</v>
      </c>
      <c r="AG70" s="4">
        <v>275</v>
      </c>
      <c r="AH70" s="4">
        <v>212</v>
      </c>
      <c r="AI70" s="4">
        <v>172</v>
      </c>
      <c r="AJ70" s="4">
        <v>114</v>
      </c>
      <c r="AK70" s="4">
        <v>91</v>
      </c>
      <c r="AL70" s="4">
        <v>211</v>
      </c>
      <c r="AM70" s="4">
        <v>258</v>
      </c>
      <c r="AN70" s="4">
        <v>259</v>
      </c>
      <c r="AO70" s="4">
        <v>169</v>
      </c>
      <c r="AP70" s="4">
        <v>138</v>
      </c>
      <c r="AQ70" s="4">
        <v>206</v>
      </c>
      <c r="AR70" s="4">
        <v>315</v>
      </c>
      <c r="AS70" s="4">
        <v>361</v>
      </c>
      <c r="AT70" s="4">
        <v>220</v>
      </c>
      <c r="AU70" s="4">
        <v>102</v>
      </c>
      <c r="AV70" s="4">
        <v>59</v>
      </c>
      <c r="AW70" s="4">
        <v>27</v>
      </c>
      <c r="AX70" s="4">
        <v>9</v>
      </c>
      <c r="AY70" s="4">
        <v>2</v>
      </c>
      <c r="AZ70" s="4">
        <v>1</v>
      </c>
      <c r="BA70" s="67">
        <f t="shared" si="6"/>
        <v>39</v>
      </c>
      <c r="BB70" s="4">
        <v>42</v>
      </c>
      <c r="BC70" s="4">
        <v>3896</v>
      </c>
      <c r="BD70" s="4">
        <v>194</v>
      </c>
      <c r="BE70" s="4">
        <v>264</v>
      </c>
      <c r="BF70" s="4">
        <v>233</v>
      </c>
      <c r="BG70" s="4">
        <v>172</v>
      </c>
      <c r="BH70" s="4">
        <v>133</v>
      </c>
      <c r="BI70" s="4">
        <v>151</v>
      </c>
      <c r="BJ70" s="4">
        <v>204</v>
      </c>
      <c r="BK70" s="4">
        <v>332</v>
      </c>
      <c r="BL70" s="4">
        <v>261</v>
      </c>
      <c r="BM70" s="4">
        <v>185</v>
      </c>
      <c r="BN70" s="4">
        <v>182</v>
      </c>
      <c r="BO70" s="4">
        <v>281</v>
      </c>
      <c r="BP70" s="4">
        <v>396</v>
      </c>
      <c r="BQ70" s="4">
        <v>386</v>
      </c>
      <c r="BR70" s="4">
        <v>160</v>
      </c>
      <c r="BS70" s="4">
        <v>120</v>
      </c>
      <c r="BT70" s="4">
        <v>97</v>
      </c>
      <c r="BU70" s="4">
        <v>67</v>
      </c>
      <c r="BV70" s="4">
        <v>45</v>
      </c>
      <c r="BW70" s="4">
        <v>9</v>
      </c>
      <c r="BX70" s="4">
        <v>1</v>
      </c>
      <c r="BY70" s="67">
        <f t="shared" si="7"/>
        <v>122</v>
      </c>
      <c r="BZ70" s="4">
        <v>23</v>
      </c>
    </row>
    <row r="71" spans="1:78" x14ac:dyDescent="0.4">
      <c r="A71" s="1">
        <v>70</v>
      </c>
      <c r="B71" s="4">
        <v>42</v>
      </c>
      <c r="C71" s="15" t="s">
        <v>191</v>
      </c>
      <c r="D71" s="4">
        <v>2308</v>
      </c>
      <c r="E71" s="4">
        <v>2105</v>
      </c>
      <c r="F71" s="5">
        <f t="shared" si="4"/>
        <v>0.91204506065857882</v>
      </c>
      <c r="G71" s="4">
        <v>5701</v>
      </c>
      <c r="H71" s="4">
        <v>243</v>
      </c>
      <c r="I71" s="4">
        <v>265</v>
      </c>
      <c r="J71" s="4">
        <v>297</v>
      </c>
      <c r="K71" s="4">
        <v>290</v>
      </c>
      <c r="L71" s="4">
        <v>237</v>
      </c>
      <c r="M71" s="4">
        <v>269</v>
      </c>
      <c r="N71" s="4">
        <v>369</v>
      </c>
      <c r="O71" s="4">
        <v>301</v>
      </c>
      <c r="P71" s="4">
        <v>309</v>
      </c>
      <c r="Q71" s="4">
        <v>268</v>
      </c>
      <c r="R71" s="4">
        <v>407</v>
      </c>
      <c r="S71" s="4">
        <v>554</v>
      </c>
      <c r="T71" s="4">
        <v>680</v>
      </c>
      <c r="U71" s="4">
        <v>523</v>
      </c>
      <c r="V71" s="4">
        <v>262</v>
      </c>
      <c r="W71" s="4">
        <v>148</v>
      </c>
      <c r="X71" s="4">
        <v>111</v>
      </c>
      <c r="Y71" s="4">
        <v>82</v>
      </c>
      <c r="Z71" s="4">
        <v>36</v>
      </c>
      <c r="AA71" s="4">
        <v>5</v>
      </c>
      <c r="AB71" s="4">
        <v>0</v>
      </c>
      <c r="AC71" s="67">
        <f t="shared" si="5"/>
        <v>123</v>
      </c>
      <c r="AD71" s="4">
        <v>45</v>
      </c>
      <c r="AE71" s="4">
        <v>2635</v>
      </c>
      <c r="AF71" s="4">
        <v>129</v>
      </c>
      <c r="AG71" s="4">
        <v>130</v>
      </c>
      <c r="AH71" s="4">
        <v>157</v>
      </c>
      <c r="AI71" s="4">
        <v>140</v>
      </c>
      <c r="AJ71" s="4">
        <v>118</v>
      </c>
      <c r="AK71" s="4">
        <v>130</v>
      </c>
      <c r="AL71" s="4">
        <v>174</v>
      </c>
      <c r="AM71" s="4">
        <v>145</v>
      </c>
      <c r="AN71" s="4">
        <v>127</v>
      </c>
      <c r="AO71" s="4">
        <v>113</v>
      </c>
      <c r="AP71" s="4">
        <v>165</v>
      </c>
      <c r="AQ71" s="4">
        <v>227</v>
      </c>
      <c r="AR71" s="4">
        <v>316</v>
      </c>
      <c r="AS71" s="4">
        <v>276</v>
      </c>
      <c r="AT71" s="4">
        <v>133</v>
      </c>
      <c r="AU71" s="4">
        <v>63</v>
      </c>
      <c r="AV71" s="4">
        <v>40</v>
      </c>
      <c r="AW71" s="4">
        <v>27</v>
      </c>
      <c r="AX71" s="4">
        <v>6</v>
      </c>
      <c r="AY71" s="4">
        <v>0</v>
      </c>
      <c r="AZ71" s="4">
        <v>0</v>
      </c>
      <c r="BA71" s="67">
        <f t="shared" si="6"/>
        <v>33</v>
      </c>
      <c r="BB71" s="4">
        <v>19</v>
      </c>
      <c r="BC71" s="4">
        <v>3066</v>
      </c>
      <c r="BD71" s="4">
        <v>114</v>
      </c>
      <c r="BE71" s="4">
        <v>135</v>
      </c>
      <c r="BF71" s="4">
        <v>140</v>
      </c>
      <c r="BG71" s="4">
        <v>150</v>
      </c>
      <c r="BH71" s="4">
        <v>119</v>
      </c>
      <c r="BI71" s="4">
        <v>139</v>
      </c>
      <c r="BJ71" s="4">
        <v>195</v>
      </c>
      <c r="BK71" s="4">
        <v>156</v>
      </c>
      <c r="BL71" s="4">
        <v>182</v>
      </c>
      <c r="BM71" s="4">
        <v>155</v>
      </c>
      <c r="BN71" s="4">
        <v>242</v>
      </c>
      <c r="BO71" s="4">
        <v>327</v>
      </c>
      <c r="BP71" s="4">
        <v>364</v>
      </c>
      <c r="BQ71" s="4">
        <v>247</v>
      </c>
      <c r="BR71" s="4">
        <v>129</v>
      </c>
      <c r="BS71" s="4">
        <v>85</v>
      </c>
      <c r="BT71" s="4">
        <v>71</v>
      </c>
      <c r="BU71" s="4">
        <v>55</v>
      </c>
      <c r="BV71" s="4">
        <v>30</v>
      </c>
      <c r="BW71" s="4">
        <v>5</v>
      </c>
      <c r="BX71" s="4">
        <v>0</v>
      </c>
      <c r="BY71" s="67">
        <f t="shared" si="7"/>
        <v>90</v>
      </c>
      <c r="BZ71" s="4">
        <v>26</v>
      </c>
    </row>
    <row r="72" spans="1:78" x14ac:dyDescent="0.4">
      <c r="A72" s="1">
        <v>71</v>
      </c>
      <c r="B72" s="4">
        <v>43</v>
      </c>
      <c r="C72" s="15" t="s">
        <v>192</v>
      </c>
      <c r="D72" s="4">
        <v>2179</v>
      </c>
      <c r="E72" s="4">
        <v>1981</v>
      </c>
      <c r="F72" s="5">
        <f t="shared" si="4"/>
        <v>0.90913262964662689</v>
      </c>
      <c r="G72" s="4">
        <v>5981</v>
      </c>
      <c r="H72" s="4">
        <v>312</v>
      </c>
      <c r="I72" s="4">
        <v>339</v>
      </c>
      <c r="J72" s="4">
        <v>362</v>
      </c>
      <c r="K72" s="4">
        <v>288</v>
      </c>
      <c r="L72" s="4">
        <v>283</v>
      </c>
      <c r="M72" s="4">
        <v>329</v>
      </c>
      <c r="N72" s="4">
        <v>386</v>
      </c>
      <c r="O72" s="4">
        <v>343</v>
      </c>
      <c r="P72" s="4">
        <v>342</v>
      </c>
      <c r="Q72" s="4">
        <v>269</v>
      </c>
      <c r="R72" s="4">
        <v>350</v>
      </c>
      <c r="S72" s="4">
        <v>633</v>
      </c>
      <c r="T72" s="4">
        <v>733</v>
      </c>
      <c r="U72" s="4">
        <v>459</v>
      </c>
      <c r="V72" s="4">
        <v>181</v>
      </c>
      <c r="W72" s="4">
        <v>137</v>
      </c>
      <c r="X72" s="4">
        <v>109</v>
      </c>
      <c r="Y72" s="4">
        <v>69</v>
      </c>
      <c r="Z72" s="4">
        <v>27</v>
      </c>
      <c r="AA72" s="4">
        <v>11</v>
      </c>
      <c r="AB72" s="4">
        <v>0</v>
      </c>
      <c r="AC72" s="67">
        <f t="shared" si="5"/>
        <v>107</v>
      </c>
      <c r="AD72" s="4">
        <v>19</v>
      </c>
      <c r="AE72" s="4">
        <v>2790</v>
      </c>
      <c r="AF72" s="4">
        <v>152</v>
      </c>
      <c r="AG72" s="4">
        <v>169</v>
      </c>
      <c r="AH72" s="4">
        <v>189</v>
      </c>
      <c r="AI72" s="4">
        <v>147</v>
      </c>
      <c r="AJ72" s="4">
        <v>141</v>
      </c>
      <c r="AK72" s="4">
        <v>151</v>
      </c>
      <c r="AL72" s="4">
        <v>176</v>
      </c>
      <c r="AM72" s="4">
        <v>144</v>
      </c>
      <c r="AN72" s="4">
        <v>161</v>
      </c>
      <c r="AO72" s="4">
        <v>111</v>
      </c>
      <c r="AP72" s="4">
        <v>133</v>
      </c>
      <c r="AQ72" s="4">
        <v>243</v>
      </c>
      <c r="AR72" s="4">
        <v>371</v>
      </c>
      <c r="AS72" s="4">
        <v>262</v>
      </c>
      <c r="AT72" s="4">
        <v>95</v>
      </c>
      <c r="AU72" s="4">
        <v>60</v>
      </c>
      <c r="AV72" s="4">
        <v>39</v>
      </c>
      <c r="AW72" s="4">
        <v>24</v>
      </c>
      <c r="AX72" s="4">
        <v>9</v>
      </c>
      <c r="AY72" s="4">
        <v>1</v>
      </c>
      <c r="AZ72" s="4">
        <v>0</v>
      </c>
      <c r="BA72" s="67">
        <f t="shared" si="6"/>
        <v>34</v>
      </c>
      <c r="BB72" s="4">
        <v>12</v>
      </c>
      <c r="BC72" s="4">
        <v>3191</v>
      </c>
      <c r="BD72" s="4">
        <v>160</v>
      </c>
      <c r="BE72" s="4">
        <v>170</v>
      </c>
      <c r="BF72" s="4">
        <v>173</v>
      </c>
      <c r="BG72" s="4">
        <v>141</v>
      </c>
      <c r="BH72" s="4">
        <v>142</v>
      </c>
      <c r="BI72" s="4">
        <v>178</v>
      </c>
      <c r="BJ72" s="4">
        <v>210</v>
      </c>
      <c r="BK72" s="4">
        <v>199</v>
      </c>
      <c r="BL72" s="4">
        <v>181</v>
      </c>
      <c r="BM72" s="4">
        <v>158</v>
      </c>
      <c r="BN72" s="4">
        <v>217</v>
      </c>
      <c r="BO72" s="4">
        <v>390</v>
      </c>
      <c r="BP72" s="4">
        <v>362</v>
      </c>
      <c r="BQ72" s="4">
        <v>197</v>
      </c>
      <c r="BR72" s="4">
        <v>86</v>
      </c>
      <c r="BS72" s="4">
        <v>77</v>
      </c>
      <c r="BT72" s="4">
        <v>70</v>
      </c>
      <c r="BU72" s="4">
        <v>45</v>
      </c>
      <c r="BV72" s="4">
        <v>18</v>
      </c>
      <c r="BW72" s="4">
        <v>10</v>
      </c>
      <c r="BX72" s="4">
        <v>0</v>
      </c>
      <c r="BY72" s="67">
        <f t="shared" si="7"/>
        <v>73</v>
      </c>
      <c r="BZ72" s="4">
        <v>7</v>
      </c>
    </row>
    <row r="73" spans="1:78" x14ac:dyDescent="0.4">
      <c r="A73" s="1">
        <v>72</v>
      </c>
      <c r="B73" s="4">
        <v>44</v>
      </c>
      <c r="C73" s="15" t="s">
        <v>193</v>
      </c>
      <c r="D73" s="4">
        <v>2354</v>
      </c>
      <c r="E73" s="4">
        <v>2259</v>
      </c>
      <c r="F73" s="5">
        <f t="shared" si="4"/>
        <v>0.95964316057774002</v>
      </c>
      <c r="G73" s="4">
        <v>6845</v>
      </c>
      <c r="H73" s="4">
        <v>233</v>
      </c>
      <c r="I73" s="4">
        <v>348</v>
      </c>
      <c r="J73" s="4">
        <v>404</v>
      </c>
      <c r="K73" s="4">
        <v>490</v>
      </c>
      <c r="L73" s="4">
        <v>363</v>
      </c>
      <c r="M73" s="4">
        <v>304</v>
      </c>
      <c r="N73" s="4">
        <v>289</v>
      </c>
      <c r="O73" s="4">
        <v>365</v>
      </c>
      <c r="P73" s="4">
        <v>358</v>
      </c>
      <c r="Q73" s="4">
        <v>511</v>
      </c>
      <c r="R73" s="4">
        <v>610</v>
      </c>
      <c r="S73" s="4">
        <v>808</v>
      </c>
      <c r="T73" s="4">
        <v>685</v>
      </c>
      <c r="U73" s="4">
        <v>431</v>
      </c>
      <c r="V73" s="4">
        <v>163</v>
      </c>
      <c r="W73" s="4">
        <v>123</v>
      </c>
      <c r="X73" s="4">
        <v>115</v>
      </c>
      <c r="Y73" s="4">
        <v>91</v>
      </c>
      <c r="Z73" s="4">
        <v>57</v>
      </c>
      <c r="AA73" s="4">
        <v>24</v>
      </c>
      <c r="AB73" s="4">
        <v>8</v>
      </c>
      <c r="AC73" s="67">
        <f t="shared" si="5"/>
        <v>180</v>
      </c>
      <c r="AD73" s="4">
        <v>65</v>
      </c>
      <c r="AE73" s="4">
        <v>3213</v>
      </c>
      <c r="AF73" s="4">
        <v>121</v>
      </c>
      <c r="AG73" s="4">
        <v>194</v>
      </c>
      <c r="AH73" s="4">
        <v>216</v>
      </c>
      <c r="AI73" s="4">
        <v>243</v>
      </c>
      <c r="AJ73" s="4">
        <v>159</v>
      </c>
      <c r="AK73" s="4">
        <v>143</v>
      </c>
      <c r="AL73" s="4">
        <v>134</v>
      </c>
      <c r="AM73" s="4">
        <v>161</v>
      </c>
      <c r="AN73" s="4">
        <v>150</v>
      </c>
      <c r="AO73" s="4">
        <v>207</v>
      </c>
      <c r="AP73" s="4">
        <v>263</v>
      </c>
      <c r="AQ73" s="4">
        <v>364</v>
      </c>
      <c r="AR73" s="4">
        <v>360</v>
      </c>
      <c r="AS73" s="4">
        <v>244</v>
      </c>
      <c r="AT73" s="4">
        <v>81</v>
      </c>
      <c r="AU73" s="4">
        <v>63</v>
      </c>
      <c r="AV73" s="4">
        <v>36</v>
      </c>
      <c r="AW73" s="4">
        <v>24</v>
      </c>
      <c r="AX73" s="4">
        <v>7</v>
      </c>
      <c r="AY73" s="4">
        <v>1</v>
      </c>
      <c r="AZ73" s="4">
        <v>1</v>
      </c>
      <c r="BA73" s="67">
        <f t="shared" si="6"/>
        <v>33</v>
      </c>
      <c r="BB73" s="4">
        <v>41</v>
      </c>
      <c r="BC73" s="4">
        <v>3632</v>
      </c>
      <c r="BD73" s="4">
        <v>112</v>
      </c>
      <c r="BE73" s="4">
        <v>154</v>
      </c>
      <c r="BF73" s="4">
        <v>188</v>
      </c>
      <c r="BG73" s="4">
        <v>247</v>
      </c>
      <c r="BH73" s="4">
        <v>204</v>
      </c>
      <c r="BI73" s="4">
        <v>161</v>
      </c>
      <c r="BJ73" s="4">
        <v>155</v>
      </c>
      <c r="BK73" s="4">
        <v>204</v>
      </c>
      <c r="BL73" s="4">
        <v>208</v>
      </c>
      <c r="BM73" s="4">
        <v>304</v>
      </c>
      <c r="BN73" s="4">
        <v>347</v>
      </c>
      <c r="BO73" s="4">
        <v>444</v>
      </c>
      <c r="BP73" s="4">
        <v>325</v>
      </c>
      <c r="BQ73" s="4">
        <v>187</v>
      </c>
      <c r="BR73" s="4">
        <v>82</v>
      </c>
      <c r="BS73" s="4">
        <v>60</v>
      </c>
      <c r="BT73" s="4">
        <v>79</v>
      </c>
      <c r="BU73" s="4">
        <v>67</v>
      </c>
      <c r="BV73" s="4">
        <v>50</v>
      </c>
      <c r="BW73" s="4">
        <v>23</v>
      </c>
      <c r="BX73" s="4">
        <v>7</v>
      </c>
      <c r="BY73" s="67">
        <f t="shared" si="7"/>
        <v>147</v>
      </c>
      <c r="BZ73" s="4">
        <v>24</v>
      </c>
    </row>
    <row r="74" spans="1:78" x14ac:dyDescent="0.4">
      <c r="A74" s="1">
        <v>73</v>
      </c>
      <c r="B74" s="4">
        <v>67</v>
      </c>
      <c r="C74" s="15" t="s">
        <v>194</v>
      </c>
      <c r="D74" s="4">
        <v>979</v>
      </c>
      <c r="E74" s="4">
        <v>934</v>
      </c>
      <c r="F74" s="5">
        <f t="shared" si="4"/>
        <v>0.95403472931562816</v>
      </c>
      <c r="G74" s="4">
        <v>2316</v>
      </c>
      <c r="H74" s="4">
        <v>81</v>
      </c>
      <c r="I74" s="4">
        <v>92</v>
      </c>
      <c r="J74" s="4">
        <v>96</v>
      </c>
      <c r="K74" s="4">
        <v>83</v>
      </c>
      <c r="L74" s="4">
        <v>69</v>
      </c>
      <c r="M74" s="4">
        <v>87</v>
      </c>
      <c r="N74" s="4">
        <v>99</v>
      </c>
      <c r="O74" s="4">
        <v>113</v>
      </c>
      <c r="P74" s="4">
        <v>118</v>
      </c>
      <c r="Q74" s="4">
        <v>111</v>
      </c>
      <c r="R74" s="4">
        <v>169</v>
      </c>
      <c r="S74" s="4">
        <v>230</v>
      </c>
      <c r="T74" s="4">
        <v>237</v>
      </c>
      <c r="U74" s="4">
        <v>220</v>
      </c>
      <c r="V74" s="4">
        <v>168</v>
      </c>
      <c r="W74" s="4">
        <v>140</v>
      </c>
      <c r="X74" s="4">
        <v>114</v>
      </c>
      <c r="Y74" s="4">
        <v>64</v>
      </c>
      <c r="Z74" s="4">
        <v>20</v>
      </c>
      <c r="AA74" s="4">
        <v>2</v>
      </c>
      <c r="AB74" s="4">
        <v>2</v>
      </c>
      <c r="AC74" s="67">
        <f t="shared" si="5"/>
        <v>88</v>
      </c>
      <c r="AD74" s="4">
        <v>1</v>
      </c>
      <c r="AE74" s="4">
        <v>1117</v>
      </c>
      <c r="AF74" s="4">
        <v>41</v>
      </c>
      <c r="AG74" s="4">
        <v>53</v>
      </c>
      <c r="AH74" s="4">
        <v>50</v>
      </c>
      <c r="AI74" s="4">
        <v>44</v>
      </c>
      <c r="AJ74" s="4">
        <v>39</v>
      </c>
      <c r="AK74" s="4">
        <v>41</v>
      </c>
      <c r="AL74" s="4">
        <v>45</v>
      </c>
      <c r="AM74" s="4">
        <v>55</v>
      </c>
      <c r="AN74" s="4">
        <v>55</v>
      </c>
      <c r="AO74" s="4">
        <v>58</v>
      </c>
      <c r="AP74" s="4">
        <v>75</v>
      </c>
      <c r="AQ74" s="4">
        <v>108</v>
      </c>
      <c r="AR74" s="4">
        <v>118</v>
      </c>
      <c r="AS74" s="4">
        <v>112</v>
      </c>
      <c r="AT74" s="4">
        <v>87</v>
      </c>
      <c r="AU74" s="4">
        <v>50</v>
      </c>
      <c r="AV74" s="4">
        <v>53</v>
      </c>
      <c r="AW74" s="4">
        <v>24</v>
      </c>
      <c r="AX74" s="4">
        <v>5</v>
      </c>
      <c r="AY74" s="4">
        <v>2</v>
      </c>
      <c r="AZ74" s="4">
        <v>1</v>
      </c>
      <c r="BA74" s="67">
        <f t="shared" si="6"/>
        <v>32</v>
      </c>
      <c r="BB74" s="4">
        <v>1</v>
      </c>
      <c r="BC74" s="4">
        <v>1199</v>
      </c>
      <c r="BD74" s="4">
        <v>40</v>
      </c>
      <c r="BE74" s="4">
        <v>39</v>
      </c>
      <c r="BF74" s="4">
        <v>46</v>
      </c>
      <c r="BG74" s="4">
        <v>39</v>
      </c>
      <c r="BH74" s="4">
        <v>30</v>
      </c>
      <c r="BI74" s="4">
        <v>46</v>
      </c>
      <c r="BJ74" s="4">
        <v>54</v>
      </c>
      <c r="BK74" s="4">
        <v>58</v>
      </c>
      <c r="BL74" s="4">
        <v>63</v>
      </c>
      <c r="BM74" s="4">
        <v>53</v>
      </c>
      <c r="BN74" s="4">
        <v>94</v>
      </c>
      <c r="BO74" s="4">
        <v>122</v>
      </c>
      <c r="BP74" s="4">
        <v>119</v>
      </c>
      <c r="BQ74" s="4">
        <v>108</v>
      </c>
      <c r="BR74" s="4">
        <v>81</v>
      </c>
      <c r="BS74" s="4">
        <v>90</v>
      </c>
      <c r="BT74" s="4">
        <v>61</v>
      </c>
      <c r="BU74" s="4">
        <v>40</v>
      </c>
      <c r="BV74" s="4">
        <v>15</v>
      </c>
      <c r="BW74" s="4">
        <v>0</v>
      </c>
      <c r="BX74" s="4">
        <v>1</v>
      </c>
      <c r="BY74" s="67">
        <f t="shared" si="7"/>
        <v>56</v>
      </c>
      <c r="BZ74" s="4">
        <v>0</v>
      </c>
    </row>
    <row r="75" spans="1:78" x14ac:dyDescent="0.4">
      <c r="A75" s="1">
        <v>74</v>
      </c>
      <c r="B75" s="4">
        <v>68</v>
      </c>
      <c r="C75" s="15" t="s">
        <v>195</v>
      </c>
      <c r="D75" s="4">
        <v>845</v>
      </c>
      <c r="E75" s="4">
        <v>764</v>
      </c>
      <c r="F75" s="5">
        <f t="shared" si="4"/>
        <v>0.90414201183431953</v>
      </c>
      <c r="G75" s="4">
        <v>1984</v>
      </c>
      <c r="H75" s="4">
        <v>79</v>
      </c>
      <c r="I75" s="4">
        <v>70</v>
      </c>
      <c r="J75" s="4">
        <v>103</v>
      </c>
      <c r="K75" s="4">
        <v>97</v>
      </c>
      <c r="L75" s="4">
        <v>71</v>
      </c>
      <c r="M75" s="4">
        <v>93</v>
      </c>
      <c r="N75" s="4">
        <v>80</v>
      </c>
      <c r="O75" s="4">
        <v>96</v>
      </c>
      <c r="P75" s="4">
        <v>133</v>
      </c>
      <c r="Q75" s="4">
        <v>105</v>
      </c>
      <c r="R75" s="4">
        <v>130</v>
      </c>
      <c r="S75" s="4">
        <v>159</v>
      </c>
      <c r="T75" s="4">
        <v>181</v>
      </c>
      <c r="U75" s="4">
        <v>164</v>
      </c>
      <c r="V75" s="4">
        <v>128</v>
      </c>
      <c r="W75" s="4">
        <v>124</v>
      </c>
      <c r="X75" s="4">
        <v>87</v>
      </c>
      <c r="Y75" s="4">
        <v>60</v>
      </c>
      <c r="Z75" s="4">
        <v>19</v>
      </c>
      <c r="AA75" s="4">
        <v>3</v>
      </c>
      <c r="AB75" s="4">
        <v>0</v>
      </c>
      <c r="AC75" s="67">
        <f t="shared" si="5"/>
        <v>82</v>
      </c>
      <c r="AD75" s="4">
        <v>2</v>
      </c>
      <c r="AE75" s="4">
        <v>948</v>
      </c>
      <c r="AF75" s="4">
        <v>44</v>
      </c>
      <c r="AG75" s="4">
        <v>39</v>
      </c>
      <c r="AH75" s="4">
        <v>49</v>
      </c>
      <c r="AI75" s="4">
        <v>38</v>
      </c>
      <c r="AJ75" s="4">
        <v>36</v>
      </c>
      <c r="AK75" s="4">
        <v>51</v>
      </c>
      <c r="AL75" s="4">
        <v>29</v>
      </c>
      <c r="AM75" s="4">
        <v>49</v>
      </c>
      <c r="AN75" s="4">
        <v>60</v>
      </c>
      <c r="AO75" s="4">
        <v>53</v>
      </c>
      <c r="AP75" s="4">
        <v>62</v>
      </c>
      <c r="AQ75" s="4">
        <v>77</v>
      </c>
      <c r="AR75" s="4">
        <v>98</v>
      </c>
      <c r="AS75" s="4">
        <v>67</v>
      </c>
      <c r="AT75" s="4">
        <v>66</v>
      </c>
      <c r="AU75" s="4">
        <v>64</v>
      </c>
      <c r="AV75" s="4">
        <v>29</v>
      </c>
      <c r="AW75" s="4">
        <v>25</v>
      </c>
      <c r="AX75" s="4">
        <v>9</v>
      </c>
      <c r="AY75" s="4">
        <v>1</v>
      </c>
      <c r="AZ75" s="4">
        <v>0</v>
      </c>
      <c r="BA75" s="67">
        <f t="shared" si="6"/>
        <v>35</v>
      </c>
      <c r="BB75" s="4">
        <v>2</v>
      </c>
      <c r="BC75" s="4">
        <v>1036</v>
      </c>
      <c r="BD75" s="4">
        <v>35</v>
      </c>
      <c r="BE75" s="4">
        <v>31</v>
      </c>
      <c r="BF75" s="4">
        <v>54</v>
      </c>
      <c r="BG75" s="4">
        <v>59</v>
      </c>
      <c r="BH75" s="4">
        <v>35</v>
      </c>
      <c r="BI75" s="4">
        <v>42</v>
      </c>
      <c r="BJ75" s="4">
        <v>51</v>
      </c>
      <c r="BK75" s="4">
        <v>47</v>
      </c>
      <c r="BL75" s="4">
        <v>73</v>
      </c>
      <c r="BM75" s="4">
        <v>52</v>
      </c>
      <c r="BN75" s="4">
        <v>68</v>
      </c>
      <c r="BO75" s="4">
        <v>82</v>
      </c>
      <c r="BP75" s="4">
        <v>83</v>
      </c>
      <c r="BQ75" s="4">
        <v>97</v>
      </c>
      <c r="BR75" s="4">
        <v>62</v>
      </c>
      <c r="BS75" s="4">
        <v>60</v>
      </c>
      <c r="BT75" s="4">
        <v>58</v>
      </c>
      <c r="BU75" s="4">
        <v>35</v>
      </c>
      <c r="BV75" s="4">
        <v>10</v>
      </c>
      <c r="BW75" s="4">
        <v>2</v>
      </c>
      <c r="BX75" s="4">
        <v>0</v>
      </c>
      <c r="BY75" s="67">
        <f t="shared" si="7"/>
        <v>47</v>
      </c>
      <c r="BZ75" s="4">
        <v>0</v>
      </c>
    </row>
    <row r="76" spans="1:78" x14ac:dyDescent="0.4">
      <c r="A76" s="1">
        <v>75</v>
      </c>
      <c r="B76" s="4">
        <v>69</v>
      </c>
      <c r="C76" s="15" t="s">
        <v>196</v>
      </c>
      <c r="D76" s="4">
        <v>1701</v>
      </c>
      <c r="E76" s="4">
        <v>1499</v>
      </c>
      <c r="F76" s="5">
        <f t="shared" si="4"/>
        <v>0.8812463256907701</v>
      </c>
      <c r="G76" s="4">
        <v>4286</v>
      </c>
      <c r="H76" s="4">
        <v>193</v>
      </c>
      <c r="I76" s="4">
        <v>197</v>
      </c>
      <c r="J76" s="4">
        <v>216</v>
      </c>
      <c r="K76" s="4">
        <v>207</v>
      </c>
      <c r="L76" s="4">
        <v>171</v>
      </c>
      <c r="M76" s="4">
        <v>180</v>
      </c>
      <c r="N76" s="4">
        <v>205</v>
      </c>
      <c r="O76" s="4">
        <v>228</v>
      </c>
      <c r="P76" s="4">
        <v>263</v>
      </c>
      <c r="Q76" s="4">
        <v>266</v>
      </c>
      <c r="R76" s="4">
        <v>274</v>
      </c>
      <c r="S76" s="4">
        <v>348</v>
      </c>
      <c r="T76" s="4">
        <v>336</v>
      </c>
      <c r="U76" s="4">
        <v>312</v>
      </c>
      <c r="V76" s="4">
        <v>228</v>
      </c>
      <c r="W76" s="4">
        <v>231</v>
      </c>
      <c r="X76" s="4">
        <v>175</v>
      </c>
      <c r="Y76" s="4">
        <v>150</v>
      </c>
      <c r="Z76" s="4">
        <v>69</v>
      </c>
      <c r="AA76" s="4">
        <v>13</v>
      </c>
      <c r="AB76" s="4">
        <v>3</v>
      </c>
      <c r="AC76" s="67">
        <f t="shared" si="5"/>
        <v>235</v>
      </c>
      <c r="AD76" s="4">
        <v>21</v>
      </c>
      <c r="AE76" s="4">
        <v>2013</v>
      </c>
      <c r="AF76" s="4">
        <v>96</v>
      </c>
      <c r="AG76" s="4">
        <v>102</v>
      </c>
      <c r="AH76" s="4">
        <v>106</v>
      </c>
      <c r="AI76" s="4">
        <v>124</v>
      </c>
      <c r="AJ76" s="4">
        <v>78</v>
      </c>
      <c r="AK76" s="4">
        <v>95</v>
      </c>
      <c r="AL76" s="4">
        <v>102</v>
      </c>
      <c r="AM76" s="4">
        <v>114</v>
      </c>
      <c r="AN76" s="4">
        <v>123</v>
      </c>
      <c r="AO76" s="4">
        <v>124</v>
      </c>
      <c r="AP76" s="4">
        <v>128</v>
      </c>
      <c r="AQ76" s="4">
        <v>158</v>
      </c>
      <c r="AR76" s="4">
        <v>169</v>
      </c>
      <c r="AS76" s="4">
        <v>144</v>
      </c>
      <c r="AT76" s="4">
        <v>116</v>
      </c>
      <c r="AU76" s="4">
        <v>93</v>
      </c>
      <c r="AV76" s="4">
        <v>63</v>
      </c>
      <c r="AW76" s="4">
        <v>51</v>
      </c>
      <c r="AX76" s="4">
        <v>12</v>
      </c>
      <c r="AY76" s="4">
        <v>1</v>
      </c>
      <c r="AZ76" s="4">
        <v>1</v>
      </c>
      <c r="BA76" s="67">
        <f t="shared" si="6"/>
        <v>65</v>
      </c>
      <c r="BB76" s="4">
        <v>13</v>
      </c>
      <c r="BC76" s="4">
        <v>2273</v>
      </c>
      <c r="BD76" s="4">
        <v>97</v>
      </c>
      <c r="BE76" s="4">
        <v>95</v>
      </c>
      <c r="BF76" s="4">
        <v>110</v>
      </c>
      <c r="BG76" s="4">
        <v>83</v>
      </c>
      <c r="BH76" s="4">
        <v>93</v>
      </c>
      <c r="BI76" s="4">
        <v>85</v>
      </c>
      <c r="BJ76" s="4">
        <v>103</v>
      </c>
      <c r="BK76" s="4">
        <v>114</v>
      </c>
      <c r="BL76" s="4">
        <v>140</v>
      </c>
      <c r="BM76" s="4">
        <v>142</v>
      </c>
      <c r="BN76" s="4">
        <v>146</v>
      </c>
      <c r="BO76" s="4">
        <v>190</v>
      </c>
      <c r="BP76" s="4">
        <v>167</v>
      </c>
      <c r="BQ76" s="4">
        <v>168</v>
      </c>
      <c r="BR76" s="4">
        <v>112</v>
      </c>
      <c r="BS76" s="4">
        <v>138</v>
      </c>
      <c r="BT76" s="4">
        <v>112</v>
      </c>
      <c r="BU76" s="4">
        <v>99</v>
      </c>
      <c r="BV76" s="4">
        <v>57</v>
      </c>
      <c r="BW76" s="4">
        <v>12</v>
      </c>
      <c r="BX76" s="4">
        <v>2</v>
      </c>
      <c r="BY76" s="67">
        <f t="shared" si="7"/>
        <v>170</v>
      </c>
      <c r="BZ76" s="4">
        <v>8</v>
      </c>
    </row>
    <row r="77" spans="1:78" x14ac:dyDescent="0.4">
      <c r="A77" s="1">
        <v>76</v>
      </c>
      <c r="B77" s="4">
        <v>70</v>
      </c>
      <c r="C77" s="15" t="s">
        <v>197</v>
      </c>
      <c r="D77" s="4">
        <v>514</v>
      </c>
      <c r="E77" s="4">
        <v>494</v>
      </c>
      <c r="F77" s="5">
        <f t="shared" si="4"/>
        <v>0.96108949416342415</v>
      </c>
      <c r="G77" s="4">
        <v>1382</v>
      </c>
      <c r="H77" s="4">
        <v>21</v>
      </c>
      <c r="I77" s="4">
        <v>32</v>
      </c>
      <c r="J77" s="4">
        <v>48</v>
      </c>
      <c r="K77" s="4">
        <v>46</v>
      </c>
      <c r="L77" s="4">
        <v>35</v>
      </c>
      <c r="M77" s="4">
        <v>21</v>
      </c>
      <c r="N77" s="4">
        <v>32</v>
      </c>
      <c r="O77" s="4">
        <v>54</v>
      </c>
      <c r="P77" s="4">
        <v>50</v>
      </c>
      <c r="Q77" s="4">
        <v>52</v>
      </c>
      <c r="R77" s="4">
        <v>59</v>
      </c>
      <c r="S77" s="4">
        <v>103</v>
      </c>
      <c r="T77" s="4">
        <v>121</v>
      </c>
      <c r="U77" s="4">
        <v>127</v>
      </c>
      <c r="V77" s="4">
        <v>90</v>
      </c>
      <c r="W77" s="4">
        <v>114</v>
      </c>
      <c r="X77" s="4">
        <v>121</v>
      </c>
      <c r="Y77" s="4">
        <v>141</v>
      </c>
      <c r="Z77" s="4">
        <v>65</v>
      </c>
      <c r="AA77" s="4">
        <v>44</v>
      </c>
      <c r="AB77" s="4">
        <v>6</v>
      </c>
      <c r="AC77" s="67">
        <f t="shared" si="5"/>
        <v>256</v>
      </c>
      <c r="AD77" s="4">
        <v>0</v>
      </c>
      <c r="AE77" s="4">
        <v>576</v>
      </c>
      <c r="AF77" s="4">
        <v>13</v>
      </c>
      <c r="AG77" s="4">
        <v>20</v>
      </c>
      <c r="AH77" s="4">
        <v>23</v>
      </c>
      <c r="AI77" s="4">
        <v>16</v>
      </c>
      <c r="AJ77" s="4">
        <v>14</v>
      </c>
      <c r="AK77" s="4">
        <v>10</v>
      </c>
      <c r="AL77" s="4">
        <v>14</v>
      </c>
      <c r="AM77" s="4">
        <v>29</v>
      </c>
      <c r="AN77" s="4">
        <v>19</v>
      </c>
      <c r="AO77" s="4">
        <v>24</v>
      </c>
      <c r="AP77" s="4">
        <v>27</v>
      </c>
      <c r="AQ77" s="4">
        <v>49</v>
      </c>
      <c r="AR77" s="4">
        <v>65</v>
      </c>
      <c r="AS77" s="4">
        <v>68</v>
      </c>
      <c r="AT77" s="4">
        <v>38</v>
      </c>
      <c r="AU77" s="4">
        <v>48</v>
      </c>
      <c r="AV77" s="4">
        <v>36</v>
      </c>
      <c r="AW77" s="4">
        <v>47</v>
      </c>
      <c r="AX77" s="4">
        <v>11</v>
      </c>
      <c r="AY77" s="4">
        <v>5</v>
      </c>
      <c r="AZ77" s="4">
        <v>0</v>
      </c>
      <c r="BA77" s="67">
        <f t="shared" si="6"/>
        <v>63</v>
      </c>
      <c r="BB77" s="4">
        <v>0</v>
      </c>
      <c r="BC77" s="4">
        <v>806</v>
      </c>
      <c r="BD77" s="4">
        <v>8</v>
      </c>
      <c r="BE77" s="4">
        <v>12</v>
      </c>
      <c r="BF77" s="4">
        <v>25</v>
      </c>
      <c r="BG77" s="4">
        <v>30</v>
      </c>
      <c r="BH77" s="4">
        <v>21</v>
      </c>
      <c r="BI77" s="4">
        <v>11</v>
      </c>
      <c r="BJ77" s="4">
        <v>18</v>
      </c>
      <c r="BK77" s="4">
        <v>25</v>
      </c>
      <c r="BL77" s="4">
        <v>31</v>
      </c>
      <c r="BM77" s="4">
        <v>28</v>
      </c>
      <c r="BN77" s="4">
        <v>32</v>
      </c>
      <c r="BO77" s="4">
        <v>54</v>
      </c>
      <c r="BP77" s="4">
        <v>56</v>
      </c>
      <c r="BQ77" s="4">
        <v>59</v>
      </c>
      <c r="BR77" s="4">
        <v>52</v>
      </c>
      <c r="BS77" s="4">
        <v>66</v>
      </c>
      <c r="BT77" s="4">
        <v>85</v>
      </c>
      <c r="BU77" s="4">
        <v>94</v>
      </c>
      <c r="BV77" s="4">
        <v>54</v>
      </c>
      <c r="BW77" s="4">
        <v>39</v>
      </c>
      <c r="BX77" s="4">
        <v>6</v>
      </c>
      <c r="BY77" s="67">
        <f t="shared" si="7"/>
        <v>193</v>
      </c>
      <c r="BZ77" s="4">
        <v>0</v>
      </c>
    </row>
    <row r="78" spans="1:78" x14ac:dyDescent="0.4">
      <c r="A78" s="1">
        <v>77</v>
      </c>
      <c r="B78" s="4">
        <v>71</v>
      </c>
      <c r="C78" s="15" t="s">
        <v>198</v>
      </c>
      <c r="D78" s="4">
        <v>456</v>
      </c>
      <c r="E78" s="4">
        <v>460</v>
      </c>
      <c r="F78" s="5">
        <f t="shared" si="4"/>
        <v>1.0087719298245614</v>
      </c>
      <c r="G78" s="4">
        <v>946</v>
      </c>
      <c r="H78" s="4">
        <v>16</v>
      </c>
      <c r="I78" s="4">
        <v>17</v>
      </c>
      <c r="J78" s="4">
        <v>30</v>
      </c>
      <c r="K78" s="4">
        <v>33</v>
      </c>
      <c r="L78" s="4">
        <v>24</v>
      </c>
      <c r="M78" s="4">
        <v>20</v>
      </c>
      <c r="N78" s="4">
        <v>32</v>
      </c>
      <c r="O78" s="4">
        <v>20</v>
      </c>
      <c r="P78" s="4">
        <v>43</v>
      </c>
      <c r="Q78" s="4">
        <v>40</v>
      </c>
      <c r="R78" s="4">
        <v>54</v>
      </c>
      <c r="S78" s="4">
        <v>72</v>
      </c>
      <c r="T78" s="4">
        <v>106</v>
      </c>
      <c r="U78" s="4">
        <v>127</v>
      </c>
      <c r="V78" s="4">
        <v>66</v>
      </c>
      <c r="W78" s="4">
        <v>75</v>
      </c>
      <c r="X78" s="4">
        <v>66</v>
      </c>
      <c r="Y78" s="4">
        <v>59</v>
      </c>
      <c r="Z78" s="4">
        <v>39</v>
      </c>
      <c r="AA78" s="4">
        <v>7</v>
      </c>
      <c r="AB78" s="4">
        <v>0</v>
      </c>
      <c r="AC78" s="67">
        <f t="shared" si="5"/>
        <v>105</v>
      </c>
      <c r="AD78" s="4">
        <v>0</v>
      </c>
      <c r="AE78" s="4">
        <v>437</v>
      </c>
      <c r="AF78" s="4">
        <v>8</v>
      </c>
      <c r="AG78" s="4">
        <v>11</v>
      </c>
      <c r="AH78" s="4">
        <v>17</v>
      </c>
      <c r="AI78" s="4">
        <v>18</v>
      </c>
      <c r="AJ78" s="4">
        <v>13</v>
      </c>
      <c r="AK78" s="4">
        <v>11</v>
      </c>
      <c r="AL78" s="4">
        <v>13</v>
      </c>
      <c r="AM78" s="4">
        <v>10</v>
      </c>
      <c r="AN78" s="4">
        <v>16</v>
      </c>
      <c r="AO78" s="4">
        <v>22</v>
      </c>
      <c r="AP78" s="4">
        <v>30</v>
      </c>
      <c r="AQ78" s="4">
        <v>28</v>
      </c>
      <c r="AR78" s="4">
        <v>58</v>
      </c>
      <c r="AS78" s="4">
        <v>68</v>
      </c>
      <c r="AT78" s="4">
        <v>31</v>
      </c>
      <c r="AU78" s="4">
        <v>33</v>
      </c>
      <c r="AV78" s="4">
        <v>26</v>
      </c>
      <c r="AW78" s="4">
        <v>12</v>
      </c>
      <c r="AX78" s="4">
        <v>11</v>
      </c>
      <c r="AY78" s="4">
        <v>1</v>
      </c>
      <c r="AZ78" s="4">
        <v>0</v>
      </c>
      <c r="BA78" s="67">
        <f t="shared" si="6"/>
        <v>24</v>
      </c>
      <c r="BB78" s="4">
        <v>0</v>
      </c>
      <c r="BC78" s="4">
        <v>509</v>
      </c>
      <c r="BD78" s="4">
        <v>8</v>
      </c>
      <c r="BE78" s="4">
        <v>6</v>
      </c>
      <c r="BF78" s="4">
        <v>13</v>
      </c>
      <c r="BG78" s="4">
        <v>15</v>
      </c>
      <c r="BH78" s="4">
        <v>11</v>
      </c>
      <c r="BI78" s="4">
        <v>9</v>
      </c>
      <c r="BJ78" s="4">
        <v>19</v>
      </c>
      <c r="BK78" s="4">
        <v>10</v>
      </c>
      <c r="BL78" s="4">
        <v>27</v>
      </c>
      <c r="BM78" s="4">
        <v>18</v>
      </c>
      <c r="BN78" s="4">
        <v>24</v>
      </c>
      <c r="BO78" s="4">
        <v>44</v>
      </c>
      <c r="BP78" s="4">
        <v>48</v>
      </c>
      <c r="BQ78" s="4">
        <v>59</v>
      </c>
      <c r="BR78" s="4">
        <v>35</v>
      </c>
      <c r="BS78" s="4">
        <v>42</v>
      </c>
      <c r="BT78" s="4">
        <v>40</v>
      </c>
      <c r="BU78" s="4">
        <v>47</v>
      </c>
      <c r="BV78" s="4">
        <v>28</v>
      </c>
      <c r="BW78" s="4">
        <v>6</v>
      </c>
      <c r="BX78" s="4">
        <v>0</v>
      </c>
      <c r="BY78" s="67">
        <f t="shared" si="7"/>
        <v>81</v>
      </c>
      <c r="BZ78" s="4">
        <v>0</v>
      </c>
    </row>
    <row r="79" spans="1:78" x14ac:dyDescent="0.4">
      <c r="A79" s="1">
        <v>78</v>
      </c>
      <c r="B79" s="6">
        <v>72</v>
      </c>
      <c r="C79" s="15" t="s">
        <v>199</v>
      </c>
      <c r="D79" s="4">
        <v>197</v>
      </c>
      <c r="E79" s="4">
        <v>181</v>
      </c>
      <c r="F79" s="5">
        <f t="shared" si="4"/>
        <v>0.91878172588832485</v>
      </c>
      <c r="G79" s="4">
        <v>427</v>
      </c>
      <c r="H79" s="4">
        <v>7</v>
      </c>
      <c r="I79" s="4">
        <v>10</v>
      </c>
      <c r="J79" s="4">
        <v>21</v>
      </c>
      <c r="K79" s="4">
        <v>18</v>
      </c>
      <c r="L79" s="4">
        <v>13</v>
      </c>
      <c r="M79" s="4">
        <v>13</v>
      </c>
      <c r="N79" s="4">
        <v>14</v>
      </c>
      <c r="O79" s="4">
        <v>22</v>
      </c>
      <c r="P79" s="4">
        <v>11</v>
      </c>
      <c r="Q79" s="4">
        <v>18</v>
      </c>
      <c r="R79" s="4">
        <v>18</v>
      </c>
      <c r="S79" s="4">
        <v>33</v>
      </c>
      <c r="T79" s="4">
        <v>62</v>
      </c>
      <c r="U79" s="4">
        <v>45</v>
      </c>
      <c r="V79" s="4">
        <v>32</v>
      </c>
      <c r="W79" s="4">
        <v>30</v>
      </c>
      <c r="X79" s="4">
        <v>25</v>
      </c>
      <c r="Y79" s="4">
        <v>27</v>
      </c>
      <c r="Z79" s="4">
        <v>7</v>
      </c>
      <c r="AA79" s="4">
        <v>1</v>
      </c>
      <c r="AB79" s="4">
        <v>0</v>
      </c>
      <c r="AC79" s="67">
        <f t="shared" si="5"/>
        <v>35</v>
      </c>
      <c r="AD79" s="4">
        <v>0</v>
      </c>
      <c r="AE79" s="4">
        <v>201</v>
      </c>
      <c r="AF79" s="4">
        <v>5</v>
      </c>
      <c r="AG79" s="4">
        <v>6</v>
      </c>
      <c r="AH79" s="4">
        <v>9</v>
      </c>
      <c r="AI79" s="4">
        <v>8</v>
      </c>
      <c r="AJ79" s="4">
        <v>5</v>
      </c>
      <c r="AK79" s="4">
        <v>4</v>
      </c>
      <c r="AL79" s="4">
        <v>6</v>
      </c>
      <c r="AM79" s="4">
        <v>13</v>
      </c>
      <c r="AN79" s="4">
        <v>4</v>
      </c>
      <c r="AO79" s="4">
        <v>8</v>
      </c>
      <c r="AP79" s="4">
        <v>8</v>
      </c>
      <c r="AQ79" s="4">
        <v>13</v>
      </c>
      <c r="AR79" s="4">
        <v>31</v>
      </c>
      <c r="AS79" s="4">
        <v>27</v>
      </c>
      <c r="AT79" s="4">
        <v>17</v>
      </c>
      <c r="AU79" s="4">
        <v>16</v>
      </c>
      <c r="AV79" s="4">
        <v>8</v>
      </c>
      <c r="AW79" s="4">
        <v>11</v>
      </c>
      <c r="AX79" s="4">
        <v>2</v>
      </c>
      <c r="AY79" s="4">
        <v>0</v>
      </c>
      <c r="AZ79" s="4">
        <v>0</v>
      </c>
      <c r="BA79" s="67">
        <f t="shared" si="6"/>
        <v>13</v>
      </c>
      <c r="BB79" s="4">
        <v>0</v>
      </c>
      <c r="BC79" s="4">
        <v>226</v>
      </c>
      <c r="BD79" s="4">
        <v>2</v>
      </c>
      <c r="BE79" s="4">
        <v>4</v>
      </c>
      <c r="BF79" s="4">
        <v>12</v>
      </c>
      <c r="BG79" s="4">
        <v>10</v>
      </c>
      <c r="BH79" s="4">
        <v>8</v>
      </c>
      <c r="BI79" s="4">
        <v>9</v>
      </c>
      <c r="BJ79" s="4">
        <v>8</v>
      </c>
      <c r="BK79" s="4">
        <v>9</v>
      </c>
      <c r="BL79" s="4">
        <v>7</v>
      </c>
      <c r="BM79" s="4">
        <v>10</v>
      </c>
      <c r="BN79" s="4">
        <v>10</v>
      </c>
      <c r="BO79" s="4">
        <v>20</v>
      </c>
      <c r="BP79" s="4">
        <v>31</v>
      </c>
      <c r="BQ79" s="4">
        <v>18</v>
      </c>
      <c r="BR79" s="4">
        <v>15</v>
      </c>
      <c r="BS79" s="4">
        <v>14</v>
      </c>
      <c r="BT79" s="4">
        <v>17</v>
      </c>
      <c r="BU79" s="4">
        <v>16</v>
      </c>
      <c r="BV79" s="4">
        <v>5</v>
      </c>
      <c r="BW79" s="4">
        <v>1</v>
      </c>
      <c r="BX79" s="4">
        <v>0</v>
      </c>
      <c r="BY79" s="67">
        <f t="shared" si="7"/>
        <v>22</v>
      </c>
      <c r="BZ79" s="4">
        <v>0</v>
      </c>
    </row>
  </sheetData>
  <sheetProtection password="97D1" sheet="1"/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9"/>
  <sheetViews>
    <sheetView workbookViewId="0"/>
  </sheetViews>
  <sheetFormatPr defaultRowHeight="18.75" x14ac:dyDescent="0.4"/>
  <cols>
    <col min="1" max="1" width="9.25" style="1" customWidth="1"/>
    <col min="2" max="2" width="9.5" style="1" bestFit="1" customWidth="1"/>
    <col min="3" max="3" width="14.125" style="1" bestFit="1" customWidth="1"/>
    <col min="4" max="4" width="8" style="1" bestFit="1" customWidth="1"/>
    <col min="5" max="5" width="9" style="1" bestFit="1" customWidth="1"/>
    <col min="6" max="6" width="7.5" style="1" bestFit="1" customWidth="1"/>
    <col min="7" max="28" width="9" style="1"/>
    <col min="29" max="29" width="9" style="64"/>
    <col min="30" max="52" width="9" style="1"/>
    <col min="53" max="53" width="9" style="64"/>
    <col min="54" max="76" width="9" style="1"/>
    <col min="77" max="77" width="9" style="64"/>
    <col min="78" max="16384" width="9" style="1"/>
  </cols>
  <sheetData>
    <row r="1" spans="1:78" x14ac:dyDescent="0.4">
      <c r="A1" s="3" t="s">
        <v>73</v>
      </c>
      <c r="B1" s="3" t="s">
        <v>74</v>
      </c>
      <c r="C1" s="14" t="s">
        <v>0</v>
      </c>
      <c r="D1" s="14" t="s">
        <v>3</v>
      </c>
      <c r="E1" s="3" t="s">
        <v>1</v>
      </c>
      <c r="F1" s="3" t="s">
        <v>2</v>
      </c>
      <c r="G1" s="14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3" t="s">
        <v>19</v>
      </c>
      <c r="W1" s="13" t="s">
        <v>20</v>
      </c>
      <c r="X1" s="13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66" t="s">
        <v>203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40</v>
      </c>
      <c r="AS1" s="13" t="s">
        <v>41</v>
      </c>
      <c r="AT1" s="13" t="s">
        <v>42</v>
      </c>
      <c r="AU1" s="13" t="s">
        <v>43</v>
      </c>
      <c r="AV1" s="13" t="s">
        <v>44</v>
      </c>
      <c r="AW1" s="13" t="s">
        <v>45</v>
      </c>
      <c r="AX1" s="13" t="s">
        <v>46</v>
      </c>
      <c r="AY1" s="13" t="s">
        <v>47</v>
      </c>
      <c r="AZ1" s="13" t="s">
        <v>48</v>
      </c>
      <c r="BA1" s="66" t="s">
        <v>201</v>
      </c>
      <c r="BB1" s="13" t="s">
        <v>49</v>
      </c>
      <c r="BC1" s="13" t="s">
        <v>50</v>
      </c>
      <c r="BD1" s="13" t="s">
        <v>51</v>
      </c>
      <c r="BE1" s="13" t="s">
        <v>52</v>
      </c>
      <c r="BF1" s="13" t="s">
        <v>53</v>
      </c>
      <c r="BG1" s="13" t="s">
        <v>54</v>
      </c>
      <c r="BH1" s="13" t="s">
        <v>55</v>
      </c>
      <c r="BI1" s="13" t="s">
        <v>56</v>
      </c>
      <c r="BJ1" s="13" t="s">
        <v>57</v>
      </c>
      <c r="BK1" s="13" t="s">
        <v>58</v>
      </c>
      <c r="BL1" s="13" t="s">
        <v>59</v>
      </c>
      <c r="BM1" s="13" t="s">
        <v>60</v>
      </c>
      <c r="BN1" s="13" t="s">
        <v>61</v>
      </c>
      <c r="BO1" s="13" t="s">
        <v>62</v>
      </c>
      <c r="BP1" s="13" t="s">
        <v>63</v>
      </c>
      <c r="BQ1" s="13" t="s">
        <v>64</v>
      </c>
      <c r="BR1" s="13" t="s">
        <v>65</v>
      </c>
      <c r="BS1" s="13" t="s">
        <v>66</v>
      </c>
      <c r="BT1" s="13" t="s">
        <v>67</v>
      </c>
      <c r="BU1" s="13" t="s">
        <v>68</v>
      </c>
      <c r="BV1" s="13" t="s">
        <v>69</v>
      </c>
      <c r="BW1" s="13" t="s">
        <v>70</v>
      </c>
      <c r="BX1" s="13" t="s">
        <v>71</v>
      </c>
      <c r="BY1" s="66" t="s">
        <v>202</v>
      </c>
      <c r="BZ1" s="13" t="s">
        <v>72</v>
      </c>
    </row>
    <row r="2" spans="1:78" x14ac:dyDescent="0.4">
      <c r="A2" s="13">
        <v>1</v>
      </c>
      <c r="B2" s="15">
        <v>62</v>
      </c>
      <c r="C2" s="15" t="s">
        <v>122</v>
      </c>
      <c r="D2" s="15">
        <v>807</v>
      </c>
      <c r="E2" s="15">
        <v>625</v>
      </c>
      <c r="F2" s="16">
        <f>E2/D2</f>
        <v>0.77447335811648077</v>
      </c>
      <c r="G2" s="15">
        <v>1631</v>
      </c>
      <c r="H2" s="15">
        <v>39</v>
      </c>
      <c r="I2" s="15">
        <v>53</v>
      </c>
      <c r="J2" s="15">
        <v>56</v>
      </c>
      <c r="K2" s="15">
        <v>42</v>
      </c>
      <c r="L2" s="15">
        <v>56</v>
      </c>
      <c r="M2" s="15">
        <v>59</v>
      </c>
      <c r="N2" s="15">
        <v>57</v>
      </c>
      <c r="O2" s="15">
        <v>73</v>
      </c>
      <c r="P2" s="15">
        <v>102</v>
      </c>
      <c r="Q2" s="15">
        <v>81</v>
      </c>
      <c r="R2" s="15">
        <v>77</v>
      </c>
      <c r="S2" s="15">
        <v>104</v>
      </c>
      <c r="T2" s="15">
        <v>131</v>
      </c>
      <c r="U2" s="15">
        <v>155</v>
      </c>
      <c r="V2" s="15">
        <v>165</v>
      </c>
      <c r="W2" s="15">
        <v>133</v>
      </c>
      <c r="X2" s="15">
        <v>100</v>
      </c>
      <c r="Y2" s="15">
        <v>80</v>
      </c>
      <c r="Z2" s="15">
        <v>39</v>
      </c>
      <c r="AA2" s="15">
        <v>14</v>
      </c>
      <c r="AB2" s="15">
        <v>5</v>
      </c>
      <c r="AC2" s="67">
        <f>SUM(Y2:AB2)</f>
        <v>138</v>
      </c>
      <c r="AD2" s="15">
        <v>10</v>
      </c>
      <c r="AE2" s="15">
        <v>709</v>
      </c>
      <c r="AF2" s="15">
        <v>21</v>
      </c>
      <c r="AG2" s="15">
        <v>27</v>
      </c>
      <c r="AH2" s="15">
        <v>27</v>
      </c>
      <c r="AI2" s="15">
        <v>16</v>
      </c>
      <c r="AJ2" s="15">
        <v>12</v>
      </c>
      <c r="AK2" s="15">
        <v>8</v>
      </c>
      <c r="AL2" s="15">
        <v>19</v>
      </c>
      <c r="AM2" s="15">
        <v>32</v>
      </c>
      <c r="AN2" s="15">
        <v>41</v>
      </c>
      <c r="AO2" s="15">
        <v>45</v>
      </c>
      <c r="AP2" s="15">
        <v>38</v>
      </c>
      <c r="AQ2" s="15">
        <v>53</v>
      </c>
      <c r="AR2" s="15">
        <v>68</v>
      </c>
      <c r="AS2" s="15">
        <v>74</v>
      </c>
      <c r="AT2" s="15">
        <v>82</v>
      </c>
      <c r="AU2" s="15">
        <v>66</v>
      </c>
      <c r="AV2" s="15">
        <v>39</v>
      </c>
      <c r="AW2" s="15">
        <v>23</v>
      </c>
      <c r="AX2" s="15">
        <v>10</v>
      </c>
      <c r="AY2" s="15">
        <v>2</v>
      </c>
      <c r="AZ2" s="15">
        <v>0</v>
      </c>
      <c r="BA2" s="67">
        <f>SUM(AW2:AZ2)</f>
        <v>35</v>
      </c>
      <c r="BB2" s="15">
        <v>6</v>
      </c>
      <c r="BC2" s="15">
        <v>922</v>
      </c>
      <c r="BD2" s="15">
        <v>18</v>
      </c>
      <c r="BE2" s="15">
        <v>26</v>
      </c>
      <c r="BF2" s="15">
        <v>29</v>
      </c>
      <c r="BG2" s="15">
        <v>26</v>
      </c>
      <c r="BH2" s="15">
        <v>44</v>
      </c>
      <c r="BI2" s="15">
        <v>51</v>
      </c>
      <c r="BJ2" s="15">
        <v>38</v>
      </c>
      <c r="BK2" s="15">
        <v>41</v>
      </c>
      <c r="BL2" s="15">
        <v>61</v>
      </c>
      <c r="BM2" s="15">
        <v>36</v>
      </c>
      <c r="BN2" s="15">
        <v>39</v>
      </c>
      <c r="BO2" s="15">
        <v>51</v>
      </c>
      <c r="BP2" s="15">
        <v>63</v>
      </c>
      <c r="BQ2" s="15">
        <v>81</v>
      </c>
      <c r="BR2" s="15">
        <v>83</v>
      </c>
      <c r="BS2" s="15">
        <v>67</v>
      </c>
      <c r="BT2" s="15">
        <v>61</v>
      </c>
      <c r="BU2" s="15">
        <v>57</v>
      </c>
      <c r="BV2" s="15">
        <v>29</v>
      </c>
      <c r="BW2" s="15">
        <v>12</v>
      </c>
      <c r="BX2" s="15">
        <v>5</v>
      </c>
      <c r="BY2" s="67">
        <f>SUM(BU2:BX2)</f>
        <v>103</v>
      </c>
      <c r="BZ2" s="15">
        <v>4</v>
      </c>
    </row>
    <row r="3" spans="1:78" x14ac:dyDescent="0.4">
      <c r="A3" s="13">
        <v>2</v>
      </c>
      <c r="B3" s="15">
        <v>63</v>
      </c>
      <c r="C3" s="15" t="s">
        <v>123</v>
      </c>
      <c r="D3" s="15">
        <v>1351</v>
      </c>
      <c r="E3" s="15">
        <v>810</v>
      </c>
      <c r="F3" s="16">
        <f t="shared" ref="F3:F66" si="0">E3/D3</f>
        <v>0.59955588452997777</v>
      </c>
      <c r="G3" s="15">
        <v>3626</v>
      </c>
      <c r="H3" s="15">
        <v>117</v>
      </c>
      <c r="I3" s="15">
        <v>169</v>
      </c>
      <c r="J3" s="15">
        <v>178</v>
      </c>
      <c r="K3" s="15">
        <v>153</v>
      </c>
      <c r="L3" s="15">
        <v>112</v>
      </c>
      <c r="M3" s="15">
        <v>81</v>
      </c>
      <c r="N3" s="15">
        <v>116</v>
      </c>
      <c r="O3" s="15">
        <v>169</v>
      </c>
      <c r="P3" s="15">
        <v>208</v>
      </c>
      <c r="Q3" s="15">
        <v>177</v>
      </c>
      <c r="R3" s="15">
        <v>190</v>
      </c>
      <c r="S3" s="15">
        <v>173</v>
      </c>
      <c r="T3" s="15">
        <v>229</v>
      </c>
      <c r="U3" s="15">
        <v>321</v>
      </c>
      <c r="V3" s="15">
        <v>308</v>
      </c>
      <c r="W3" s="15">
        <v>222</v>
      </c>
      <c r="X3" s="15">
        <v>220</v>
      </c>
      <c r="Y3" s="15">
        <v>203</v>
      </c>
      <c r="Z3" s="15">
        <v>135</v>
      </c>
      <c r="AA3" s="15">
        <v>55</v>
      </c>
      <c r="AB3" s="15">
        <v>14</v>
      </c>
      <c r="AC3" s="67">
        <f t="shared" ref="AC3:AC66" si="1">SUM(Y3:AB3)</f>
        <v>407</v>
      </c>
      <c r="AD3" s="15">
        <v>76</v>
      </c>
      <c r="AE3" s="15">
        <v>1657</v>
      </c>
      <c r="AF3" s="15">
        <v>60</v>
      </c>
      <c r="AG3" s="15">
        <v>87</v>
      </c>
      <c r="AH3" s="15">
        <v>84</v>
      </c>
      <c r="AI3" s="15">
        <v>76</v>
      </c>
      <c r="AJ3" s="15">
        <v>52</v>
      </c>
      <c r="AK3" s="15">
        <v>42</v>
      </c>
      <c r="AL3" s="15">
        <v>52</v>
      </c>
      <c r="AM3" s="15">
        <v>82</v>
      </c>
      <c r="AN3" s="15">
        <v>100</v>
      </c>
      <c r="AO3" s="15">
        <v>93</v>
      </c>
      <c r="AP3" s="15">
        <v>87</v>
      </c>
      <c r="AQ3" s="15">
        <v>83</v>
      </c>
      <c r="AR3" s="15">
        <v>106</v>
      </c>
      <c r="AS3" s="15">
        <v>162</v>
      </c>
      <c r="AT3" s="15">
        <v>155</v>
      </c>
      <c r="AU3" s="15">
        <v>98</v>
      </c>
      <c r="AV3" s="15">
        <v>89</v>
      </c>
      <c r="AW3" s="15">
        <v>62</v>
      </c>
      <c r="AX3" s="15">
        <v>33</v>
      </c>
      <c r="AY3" s="15">
        <v>8</v>
      </c>
      <c r="AZ3" s="15">
        <v>2</v>
      </c>
      <c r="BA3" s="67">
        <f t="shared" ref="BA3:BA66" si="2">SUM(AW3:AZ3)</f>
        <v>105</v>
      </c>
      <c r="BB3" s="15">
        <v>44</v>
      </c>
      <c r="BC3" s="15">
        <v>1969</v>
      </c>
      <c r="BD3" s="15">
        <v>57</v>
      </c>
      <c r="BE3" s="15">
        <v>82</v>
      </c>
      <c r="BF3" s="15">
        <v>94</v>
      </c>
      <c r="BG3" s="15">
        <v>77</v>
      </c>
      <c r="BH3" s="15">
        <v>60</v>
      </c>
      <c r="BI3" s="15">
        <v>39</v>
      </c>
      <c r="BJ3" s="15">
        <v>64</v>
      </c>
      <c r="BK3" s="15">
        <v>87</v>
      </c>
      <c r="BL3" s="15">
        <v>108</v>
      </c>
      <c r="BM3" s="15">
        <v>84</v>
      </c>
      <c r="BN3" s="15">
        <v>103</v>
      </c>
      <c r="BO3" s="15">
        <v>90</v>
      </c>
      <c r="BP3" s="15">
        <v>123</v>
      </c>
      <c r="BQ3" s="15">
        <v>159</v>
      </c>
      <c r="BR3" s="15">
        <v>153</v>
      </c>
      <c r="BS3" s="15">
        <v>124</v>
      </c>
      <c r="BT3" s="15">
        <v>131</v>
      </c>
      <c r="BU3" s="15">
        <v>141</v>
      </c>
      <c r="BV3" s="15">
        <v>102</v>
      </c>
      <c r="BW3" s="15">
        <v>47</v>
      </c>
      <c r="BX3" s="15">
        <v>12</v>
      </c>
      <c r="BY3" s="67">
        <f t="shared" ref="BY3:BY66" si="3">SUM(BU3:BX3)</f>
        <v>302</v>
      </c>
      <c r="BZ3" s="15">
        <v>32</v>
      </c>
    </row>
    <row r="4" spans="1:78" x14ac:dyDescent="0.4">
      <c r="A4" s="13">
        <v>3</v>
      </c>
      <c r="B4" s="15">
        <v>64</v>
      </c>
      <c r="C4" s="15" t="s">
        <v>124</v>
      </c>
      <c r="D4" s="15">
        <v>696</v>
      </c>
      <c r="E4" s="15">
        <v>348</v>
      </c>
      <c r="F4" s="16">
        <f t="shared" si="0"/>
        <v>0.5</v>
      </c>
      <c r="G4" s="15">
        <v>1499</v>
      </c>
      <c r="H4" s="15">
        <v>44</v>
      </c>
      <c r="I4" s="15">
        <v>56</v>
      </c>
      <c r="J4" s="15">
        <v>42</v>
      </c>
      <c r="K4" s="15">
        <v>46</v>
      </c>
      <c r="L4" s="15">
        <v>74</v>
      </c>
      <c r="M4" s="15">
        <v>51</v>
      </c>
      <c r="N4" s="15">
        <v>64</v>
      </c>
      <c r="O4" s="15">
        <v>81</v>
      </c>
      <c r="P4" s="15">
        <v>89</v>
      </c>
      <c r="Q4" s="15">
        <v>96</v>
      </c>
      <c r="R4" s="15">
        <v>81</v>
      </c>
      <c r="S4" s="15">
        <v>74</v>
      </c>
      <c r="T4" s="15">
        <v>119</v>
      </c>
      <c r="U4" s="15">
        <v>165</v>
      </c>
      <c r="V4" s="15">
        <v>127</v>
      </c>
      <c r="W4" s="15">
        <v>104</v>
      </c>
      <c r="X4" s="15">
        <v>73</v>
      </c>
      <c r="Y4" s="15">
        <v>43</v>
      </c>
      <c r="Z4" s="15">
        <v>25</v>
      </c>
      <c r="AA4" s="15">
        <v>4</v>
      </c>
      <c r="AB4" s="15">
        <v>0</v>
      </c>
      <c r="AC4" s="67">
        <f t="shared" si="1"/>
        <v>72</v>
      </c>
      <c r="AD4" s="15">
        <v>41</v>
      </c>
      <c r="AE4" s="15">
        <v>688</v>
      </c>
      <c r="AF4" s="15">
        <v>20</v>
      </c>
      <c r="AG4" s="15">
        <v>24</v>
      </c>
      <c r="AH4" s="15">
        <v>16</v>
      </c>
      <c r="AI4" s="15">
        <v>19</v>
      </c>
      <c r="AJ4" s="15">
        <v>14</v>
      </c>
      <c r="AK4" s="15">
        <v>19</v>
      </c>
      <c r="AL4" s="15">
        <v>29</v>
      </c>
      <c r="AM4" s="15">
        <v>37</v>
      </c>
      <c r="AN4" s="15">
        <v>47</v>
      </c>
      <c r="AO4" s="15">
        <v>51</v>
      </c>
      <c r="AP4" s="15">
        <v>42</v>
      </c>
      <c r="AQ4" s="15">
        <v>32</v>
      </c>
      <c r="AR4" s="15">
        <v>59</v>
      </c>
      <c r="AS4" s="15">
        <v>86</v>
      </c>
      <c r="AT4" s="15">
        <v>58</v>
      </c>
      <c r="AU4" s="15">
        <v>49</v>
      </c>
      <c r="AV4" s="15">
        <v>38</v>
      </c>
      <c r="AW4" s="15">
        <v>14</v>
      </c>
      <c r="AX4" s="15">
        <v>5</v>
      </c>
      <c r="AY4" s="15">
        <v>2</v>
      </c>
      <c r="AZ4" s="15">
        <v>0</v>
      </c>
      <c r="BA4" s="67">
        <f t="shared" si="2"/>
        <v>21</v>
      </c>
      <c r="BB4" s="15">
        <v>27</v>
      </c>
      <c r="BC4" s="15">
        <v>811</v>
      </c>
      <c r="BD4" s="15">
        <v>24</v>
      </c>
      <c r="BE4" s="15">
        <v>32</v>
      </c>
      <c r="BF4" s="15">
        <v>26</v>
      </c>
      <c r="BG4" s="15">
        <v>27</v>
      </c>
      <c r="BH4" s="15">
        <v>60</v>
      </c>
      <c r="BI4" s="15">
        <v>32</v>
      </c>
      <c r="BJ4" s="15">
        <v>35</v>
      </c>
      <c r="BK4" s="15">
        <v>44</v>
      </c>
      <c r="BL4" s="15">
        <v>42</v>
      </c>
      <c r="BM4" s="15">
        <v>45</v>
      </c>
      <c r="BN4" s="15">
        <v>39</v>
      </c>
      <c r="BO4" s="15">
        <v>42</v>
      </c>
      <c r="BP4" s="15">
        <v>60</v>
      </c>
      <c r="BQ4" s="15">
        <v>79</v>
      </c>
      <c r="BR4" s="15">
        <v>69</v>
      </c>
      <c r="BS4" s="15">
        <v>55</v>
      </c>
      <c r="BT4" s="15">
        <v>35</v>
      </c>
      <c r="BU4" s="15">
        <v>29</v>
      </c>
      <c r="BV4" s="15">
        <v>20</v>
      </c>
      <c r="BW4" s="15">
        <v>2</v>
      </c>
      <c r="BX4" s="15">
        <v>0</v>
      </c>
      <c r="BY4" s="67">
        <f t="shared" si="3"/>
        <v>51</v>
      </c>
      <c r="BZ4" s="15">
        <v>14</v>
      </c>
    </row>
    <row r="5" spans="1:78" x14ac:dyDescent="0.4">
      <c r="A5" s="13">
        <v>4</v>
      </c>
      <c r="B5" s="15">
        <v>65</v>
      </c>
      <c r="C5" s="15" t="s">
        <v>125</v>
      </c>
      <c r="D5" s="15">
        <v>200</v>
      </c>
      <c r="E5" s="15">
        <v>90</v>
      </c>
      <c r="F5" s="16">
        <f t="shared" si="0"/>
        <v>0.45</v>
      </c>
      <c r="G5" s="15">
        <v>462</v>
      </c>
      <c r="H5" s="15">
        <v>6</v>
      </c>
      <c r="I5" s="15">
        <v>14</v>
      </c>
      <c r="J5" s="15">
        <v>31</v>
      </c>
      <c r="K5" s="15">
        <v>17</v>
      </c>
      <c r="L5" s="15">
        <v>13</v>
      </c>
      <c r="M5" s="15">
        <v>16</v>
      </c>
      <c r="N5" s="15">
        <v>8</v>
      </c>
      <c r="O5" s="15">
        <v>19</v>
      </c>
      <c r="P5" s="15">
        <v>29</v>
      </c>
      <c r="Q5" s="15">
        <v>33</v>
      </c>
      <c r="R5" s="15">
        <v>19</v>
      </c>
      <c r="S5" s="15">
        <v>25</v>
      </c>
      <c r="T5" s="15">
        <v>34</v>
      </c>
      <c r="U5" s="15">
        <v>44</v>
      </c>
      <c r="V5" s="15">
        <v>56</v>
      </c>
      <c r="W5" s="15">
        <v>35</v>
      </c>
      <c r="X5" s="15">
        <v>32</v>
      </c>
      <c r="Y5" s="15">
        <v>18</v>
      </c>
      <c r="Z5" s="15">
        <v>7</v>
      </c>
      <c r="AA5" s="15">
        <v>0</v>
      </c>
      <c r="AB5" s="15">
        <v>0</v>
      </c>
      <c r="AC5" s="67">
        <f t="shared" si="1"/>
        <v>25</v>
      </c>
      <c r="AD5" s="15">
        <v>6</v>
      </c>
      <c r="AE5" s="15">
        <v>239</v>
      </c>
      <c r="AF5" s="15">
        <v>3</v>
      </c>
      <c r="AG5" s="15">
        <v>10</v>
      </c>
      <c r="AH5" s="15">
        <v>15</v>
      </c>
      <c r="AI5" s="15">
        <v>9</v>
      </c>
      <c r="AJ5" s="15">
        <v>6</v>
      </c>
      <c r="AK5" s="15">
        <v>9</v>
      </c>
      <c r="AL5" s="15">
        <v>3</v>
      </c>
      <c r="AM5" s="15">
        <v>8</v>
      </c>
      <c r="AN5" s="15">
        <v>13</v>
      </c>
      <c r="AO5" s="15">
        <v>17</v>
      </c>
      <c r="AP5" s="15">
        <v>13</v>
      </c>
      <c r="AQ5" s="15">
        <v>14</v>
      </c>
      <c r="AR5" s="15">
        <v>16</v>
      </c>
      <c r="AS5" s="15">
        <v>22</v>
      </c>
      <c r="AT5" s="15">
        <v>27</v>
      </c>
      <c r="AU5" s="15">
        <v>19</v>
      </c>
      <c r="AV5" s="15">
        <v>17</v>
      </c>
      <c r="AW5" s="15">
        <v>10</v>
      </c>
      <c r="AX5" s="15">
        <v>5</v>
      </c>
      <c r="AY5" s="15">
        <v>0</v>
      </c>
      <c r="AZ5" s="15">
        <v>0</v>
      </c>
      <c r="BA5" s="67">
        <f t="shared" si="2"/>
        <v>15</v>
      </c>
      <c r="BB5" s="15">
        <v>3</v>
      </c>
      <c r="BC5" s="15">
        <v>223</v>
      </c>
      <c r="BD5" s="15">
        <v>3</v>
      </c>
      <c r="BE5" s="15">
        <v>4</v>
      </c>
      <c r="BF5" s="15">
        <v>16</v>
      </c>
      <c r="BG5" s="15">
        <v>8</v>
      </c>
      <c r="BH5" s="15">
        <v>7</v>
      </c>
      <c r="BI5" s="15">
        <v>7</v>
      </c>
      <c r="BJ5" s="15">
        <v>5</v>
      </c>
      <c r="BK5" s="15">
        <v>11</v>
      </c>
      <c r="BL5" s="15">
        <v>16</v>
      </c>
      <c r="BM5" s="15">
        <v>16</v>
      </c>
      <c r="BN5" s="15">
        <v>6</v>
      </c>
      <c r="BO5" s="15">
        <v>11</v>
      </c>
      <c r="BP5" s="15">
        <v>18</v>
      </c>
      <c r="BQ5" s="15">
        <v>22</v>
      </c>
      <c r="BR5" s="15">
        <v>29</v>
      </c>
      <c r="BS5" s="15">
        <v>16</v>
      </c>
      <c r="BT5" s="15">
        <v>15</v>
      </c>
      <c r="BU5" s="15">
        <v>8</v>
      </c>
      <c r="BV5" s="15">
        <v>2</v>
      </c>
      <c r="BW5" s="15">
        <v>0</v>
      </c>
      <c r="BX5" s="15">
        <v>0</v>
      </c>
      <c r="BY5" s="67">
        <f t="shared" si="3"/>
        <v>10</v>
      </c>
      <c r="BZ5" s="15">
        <v>3</v>
      </c>
    </row>
    <row r="6" spans="1:78" x14ac:dyDescent="0.4">
      <c r="A6" s="13">
        <v>5</v>
      </c>
      <c r="B6" s="15">
        <v>66</v>
      </c>
      <c r="C6" s="15" t="s">
        <v>126</v>
      </c>
      <c r="D6" s="15">
        <v>1149</v>
      </c>
      <c r="E6" s="15">
        <v>883</v>
      </c>
      <c r="F6" s="16">
        <f t="shared" si="0"/>
        <v>0.76849434290687557</v>
      </c>
      <c r="G6" s="15">
        <v>2650</v>
      </c>
      <c r="H6" s="15">
        <v>47</v>
      </c>
      <c r="I6" s="15">
        <v>88</v>
      </c>
      <c r="J6" s="15">
        <v>94</v>
      </c>
      <c r="K6" s="15">
        <v>88</v>
      </c>
      <c r="L6" s="15">
        <v>75</v>
      </c>
      <c r="M6" s="15">
        <v>76</v>
      </c>
      <c r="N6" s="15">
        <v>104</v>
      </c>
      <c r="O6" s="15">
        <v>114</v>
      </c>
      <c r="P6" s="15">
        <v>119</v>
      </c>
      <c r="Q6" s="15">
        <v>148</v>
      </c>
      <c r="R6" s="15">
        <v>170</v>
      </c>
      <c r="S6" s="15">
        <v>256</v>
      </c>
      <c r="T6" s="15">
        <v>325</v>
      </c>
      <c r="U6" s="15">
        <v>363</v>
      </c>
      <c r="V6" s="15">
        <v>227</v>
      </c>
      <c r="W6" s="15">
        <v>136</v>
      </c>
      <c r="X6" s="15">
        <v>106</v>
      </c>
      <c r="Y6" s="15">
        <v>54</v>
      </c>
      <c r="Z6" s="15">
        <v>29</v>
      </c>
      <c r="AA6" s="15">
        <v>8</v>
      </c>
      <c r="AB6" s="15">
        <v>1</v>
      </c>
      <c r="AC6" s="67">
        <f t="shared" si="1"/>
        <v>92</v>
      </c>
      <c r="AD6" s="15">
        <v>22</v>
      </c>
      <c r="AE6" s="15">
        <v>1266</v>
      </c>
      <c r="AF6" s="15">
        <v>33</v>
      </c>
      <c r="AG6" s="15">
        <v>38</v>
      </c>
      <c r="AH6" s="15">
        <v>51</v>
      </c>
      <c r="AI6" s="15">
        <v>41</v>
      </c>
      <c r="AJ6" s="15">
        <v>46</v>
      </c>
      <c r="AK6" s="15">
        <v>36</v>
      </c>
      <c r="AL6" s="15">
        <v>63</v>
      </c>
      <c r="AM6" s="15">
        <v>57</v>
      </c>
      <c r="AN6" s="15">
        <v>54</v>
      </c>
      <c r="AO6" s="15">
        <v>68</v>
      </c>
      <c r="AP6" s="15">
        <v>70</v>
      </c>
      <c r="AQ6" s="15">
        <v>103</v>
      </c>
      <c r="AR6" s="15">
        <v>154</v>
      </c>
      <c r="AS6" s="15">
        <v>196</v>
      </c>
      <c r="AT6" s="15">
        <v>112</v>
      </c>
      <c r="AU6" s="15">
        <v>65</v>
      </c>
      <c r="AV6" s="15">
        <v>39</v>
      </c>
      <c r="AW6" s="15">
        <v>19</v>
      </c>
      <c r="AX6" s="15">
        <v>7</v>
      </c>
      <c r="AY6" s="15">
        <v>1</v>
      </c>
      <c r="AZ6" s="15">
        <v>0</v>
      </c>
      <c r="BA6" s="67">
        <f t="shared" si="2"/>
        <v>27</v>
      </c>
      <c r="BB6" s="15">
        <v>13</v>
      </c>
      <c r="BC6" s="15">
        <v>1384</v>
      </c>
      <c r="BD6" s="15">
        <v>14</v>
      </c>
      <c r="BE6" s="15">
        <v>50</v>
      </c>
      <c r="BF6" s="15">
        <v>43</v>
      </c>
      <c r="BG6" s="15">
        <v>47</v>
      </c>
      <c r="BH6" s="15">
        <v>29</v>
      </c>
      <c r="BI6" s="15">
        <v>40</v>
      </c>
      <c r="BJ6" s="15">
        <v>41</v>
      </c>
      <c r="BK6" s="15">
        <v>57</v>
      </c>
      <c r="BL6" s="15">
        <v>65</v>
      </c>
      <c r="BM6" s="15">
        <v>80</v>
      </c>
      <c r="BN6" s="15">
        <v>100</v>
      </c>
      <c r="BO6" s="15">
        <v>153</v>
      </c>
      <c r="BP6" s="15">
        <v>171</v>
      </c>
      <c r="BQ6" s="15">
        <v>167</v>
      </c>
      <c r="BR6" s="15">
        <v>115</v>
      </c>
      <c r="BS6" s="15">
        <v>71</v>
      </c>
      <c r="BT6" s="15">
        <v>67</v>
      </c>
      <c r="BU6" s="15">
        <v>35</v>
      </c>
      <c r="BV6" s="15">
        <v>22</v>
      </c>
      <c r="BW6" s="15">
        <v>7</v>
      </c>
      <c r="BX6" s="15">
        <v>1</v>
      </c>
      <c r="BY6" s="67">
        <f t="shared" si="3"/>
        <v>65</v>
      </c>
      <c r="BZ6" s="15">
        <v>9</v>
      </c>
    </row>
    <row r="7" spans="1:78" x14ac:dyDescent="0.4">
      <c r="A7" s="13">
        <v>6</v>
      </c>
      <c r="B7" s="15">
        <v>78</v>
      </c>
      <c r="C7" s="15" t="s">
        <v>127</v>
      </c>
      <c r="D7" s="15">
        <v>650</v>
      </c>
      <c r="E7" s="15">
        <v>530</v>
      </c>
      <c r="F7" s="16">
        <f t="shared" si="0"/>
        <v>0.81538461538461537</v>
      </c>
      <c r="G7" s="15">
        <v>1491</v>
      </c>
      <c r="H7" s="15">
        <v>29</v>
      </c>
      <c r="I7" s="15">
        <v>44</v>
      </c>
      <c r="J7" s="15">
        <v>54</v>
      </c>
      <c r="K7" s="15">
        <v>53</v>
      </c>
      <c r="L7" s="15">
        <v>30</v>
      </c>
      <c r="M7" s="15">
        <v>36</v>
      </c>
      <c r="N7" s="15">
        <v>51</v>
      </c>
      <c r="O7" s="15">
        <v>54</v>
      </c>
      <c r="P7" s="15">
        <v>73</v>
      </c>
      <c r="Q7" s="15">
        <v>74</v>
      </c>
      <c r="R7" s="15">
        <v>79</v>
      </c>
      <c r="S7" s="15">
        <v>104</v>
      </c>
      <c r="T7" s="15">
        <v>113</v>
      </c>
      <c r="U7" s="15">
        <v>152</v>
      </c>
      <c r="V7" s="15">
        <v>150</v>
      </c>
      <c r="W7" s="15">
        <v>103</v>
      </c>
      <c r="X7" s="15">
        <v>112</v>
      </c>
      <c r="Y7" s="15">
        <v>101</v>
      </c>
      <c r="Z7" s="15">
        <v>57</v>
      </c>
      <c r="AA7" s="15">
        <v>10</v>
      </c>
      <c r="AB7" s="15">
        <v>2</v>
      </c>
      <c r="AC7" s="67">
        <f t="shared" si="1"/>
        <v>170</v>
      </c>
      <c r="AD7" s="15">
        <v>10</v>
      </c>
      <c r="AE7" s="15">
        <v>662</v>
      </c>
      <c r="AF7" s="15">
        <v>20</v>
      </c>
      <c r="AG7" s="15">
        <v>17</v>
      </c>
      <c r="AH7" s="15">
        <v>29</v>
      </c>
      <c r="AI7" s="15">
        <v>23</v>
      </c>
      <c r="AJ7" s="15">
        <v>12</v>
      </c>
      <c r="AK7" s="15">
        <v>19</v>
      </c>
      <c r="AL7" s="15">
        <v>26</v>
      </c>
      <c r="AM7" s="15">
        <v>25</v>
      </c>
      <c r="AN7" s="15">
        <v>36</v>
      </c>
      <c r="AO7" s="15">
        <v>34</v>
      </c>
      <c r="AP7" s="15">
        <v>42</v>
      </c>
      <c r="AQ7" s="15">
        <v>48</v>
      </c>
      <c r="AR7" s="15">
        <v>48</v>
      </c>
      <c r="AS7" s="15">
        <v>75</v>
      </c>
      <c r="AT7" s="15">
        <v>72</v>
      </c>
      <c r="AU7" s="15">
        <v>43</v>
      </c>
      <c r="AV7" s="15">
        <v>42</v>
      </c>
      <c r="AW7" s="15">
        <v>38</v>
      </c>
      <c r="AX7" s="15">
        <v>8</v>
      </c>
      <c r="AY7" s="15">
        <v>1</v>
      </c>
      <c r="AZ7" s="15">
        <v>0</v>
      </c>
      <c r="BA7" s="67">
        <f t="shared" si="2"/>
        <v>47</v>
      </c>
      <c r="BB7" s="15">
        <v>4</v>
      </c>
      <c r="BC7" s="15">
        <v>829</v>
      </c>
      <c r="BD7" s="15">
        <v>9</v>
      </c>
      <c r="BE7" s="15">
        <v>27</v>
      </c>
      <c r="BF7" s="15">
        <v>25</v>
      </c>
      <c r="BG7" s="15">
        <v>30</v>
      </c>
      <c r="BH7" s="15">
        <v>18</v>
      </c>
      <c r="BI7" s="15">
        <v>17</v>
      </c>
      <c r="BJ7" s="15">
        <v>25</v>
      </c>
      <c r="BK7" s="15">
        <v>29</v>
      </c>
      <c r="BL7" s="15">
        <v>37</v>
      </c>
      <c r="BM7" s="15">
        <v>40</v>
      </c>
      <c r="BN7" s="15">
        <v>37</v>
      </c>
      <c r="BO7" s="15">
        <v>56</v>
      </c>
      <c r="BP7" s="15">
        <v>65</v>
      </c>
      <c r="BQ7" s="15">
        <v>77</v>
      </c>
      <c r="BR7" s="15">
        <v>78</v>
      </c>
      <c r="BS7" s="15">
        <v>60</v>
      </c>
      <c r="BT7" s="15">
        <v>70</v>
      </c>
      <c r="BU7" s="15">
        <v>63</v>
      </c>
      <c r="BV7" s="15">
        <v>49</v>
      </c>
      <c r="BW7" s="15">
        <v>9</v>
      </c>
      <c r="BX7" s="15">
        <v>2</v>
      </c>
      <c r="BY7" s="67">
        <f t="shared" si="3"/>
        <v>123</v>
      </c>
      <c r="BZ7" s="15">
        <v>6</v>
      </c>
    </row>
    <row r="8" spans="1:78" x14ac:dyDescent="0.4">
      <c r="A8" s="13">
        <v>7</v>
      </c>
      <c r="B8" s="15">
        <v>79</v>
      </c>
      <c r="C8" s="15" t="s">
        <v>128</v>
      </c>
      <c r="D8" s="15">
        <v>367</v>
      </c>
      <c r="E8" s="15">
        <v>358</v>
      </c>
      <c r="F8" s="16">
        <f t="shared" si="0"/>
        <v>0.97547683923705719</v>
      </c>
      <c r="G8" s="15">
        <v>751</v>
      </c>
      <c r="H8" s="15">
        <v>12</v>
      </c>
      <c r="I8" s="15">
        <v>21</v>
      </c>
      <c r="J8" s="15">
        <v>25</v>
      </c>
      <c r="K8" s="15">
        <v>24</v>
      </c>
      <c r="L8" s="15">
        <v>12</v>
      </c>
      <c r="M8" s="15">
        <v>10</v>
      </c>
      <c r="N8" s="15">
        <v>14</v>
      </c>
      <c r="O8" s="15">
        <v>19</v>
      </c>
      <c r="P8" s="15">
        <v>41</v>
      </c>
      <c r="Q8" s="15">
        <v>32</v>
      </c>
      <c r="R8" s="15">
        <v>27</v>
      </c>
      <c r="S8" s="15">
        <v>36</v>
      </c>
      <c r="T8" s="15">
        <v>52</v>
      </c>
      <c r="U8" s="15">
        <v>106</v>
      </c>
      <c r="V8" s="15">
        <v>122</v>
      </c>
      <c r="W8" s="15">
        <v>65</v>
      </c>
      <c r="X8" s="15">
        <v>60</v>
      </c>
      <c r="Y8" s="15">
        <v>45</v>
      </c>
      <c r="Z8" s="15">
        <v>21</v>
      </c>
      <c r="AA8" s="15">
        <v>5</v>
      </c>
      <c r="AB8" s="15">
        <v>0</v>
      </c>
      <c r="AC8" s="67">
        <f t="shared" si="1"/>
        <v>71</v>
      </c>
      <c r="AD8" s="15">
        <v>2</v>
      </c>
      <c r="AE8" s="15">
        <v>367</v>
      </c>
      <c r="AF8" s="15">
        <v>7</v>
      </c>
      <c r="AG8" s="15">
        <v>9</v>
      </c>
      <c r="AH8" s="15">
        <v>10</v>
      </c>
      <c r="AI8" s="15">
        <v>14</v>
      </c>
      <c r="AJ8" s="15">
        <v>7</v>
      </c>
      <c r="AK8" s="15">
        <v>5</v>
      </c>
      <c r="AL8" s="15">
        <v>8</v>
      </c>
      <c r="AM8" s="15">
        <v>7</v>
      </c>
      <c r="AN8" s="15">
        <v>20</v>
      </c>
      <c r="AO8" s="15">
        <v>15</v>
      </c>
      <c r="AP8" s="15">
        <v>12</v>
      </c>
      <c r="AQ8" s="15">
        <v>25</v>
      </c>
      <c r="AR8" s="15">
        <v>24</v>
      </c>
      <c r="AS8" s="15">
        <v>59</v>
      </c>
      <c r="AT8" s="15">
        <v>60</v>
      </c>
      <c r="AU8" s="15">
        <v>34</v>
      </c>
      <c r="AV8" s="15">
        <v>19</v>
      </c>
      <c r="AW8" s="15">
        <v>23</v>
      </c>
      <c r="AX8" s="15">
        <v>5</v>
      </c>
      <c r="AY8" s="15">
        <v>3</v>
      </c>
      <c r="AZ8" s="15">
        <v>0</v>
      </c>
      <c r="BA8" s="67">
        <f t="shared" si="2"/>
        <v>31</v>
      </c>
      <c r="BB8" s="15">
        <v>1</v>
      </c>
      <c r="BC8" s="15">
        <v>384</v>
      </c>
      <c r="BD8" s="15">
        <v>5</v>
      </c>
      <c r="BE8" s="15">
        <v>12</v>
      </c>
      <c r="BF8" s="15">
        <v>15</v>
      </c>
      <c r="BG8" s="15">
        <v>10</v>
      </c>
      <c r="BH8" s="15">
        <v>5</v>
      </c>
      <c r="BI8" s="15">
        <v>5</v>
      </c>
      <c r="BJ8" s="15">
        <v>6</v>
      </c>
      <c r="BK8" s="15">
        <v>12</v>
      </c>
      <c r="BL8" s="15">
        <v>21</v>
      </c>
      <c r="BM8" s="15">
        <v>17</v>
      </c>
      <c r="BN8" s="15">
        <v>15</v>
      </c>
      <c r="BO8" s="15">
        <v>11</v>
      </c>
      <c r="BP8" s="15">
        <v>28</v>
      </c>
      <c r="BQ8" s="15">
        <v>47</v>
      </c>
      <c r="BR8" s="15">
        <v>62</v>
      </c>
      <c r="BS8" s="15">
        <v>31</v>
      </c>
      <c r="BT8" s="15">
        <v>41</v>
      </c>
      <c r="BU8" s="15">
        <v>22</v>
      </c>
      <c r="BV8" s="15">
        <v>16</v>
      </c>
      <c r="BW8" s="15">
        <v>2</v>
      </c>
      <c r="BX8" s="15">
        <v>0</v>
      </c>
      <c r="BY8" s="67">
        <f t="shared" si="3"/>
        <v>40</v>
      </c>
      <c r="BZ8" s="15">
        <v>1</v>
      </c>
    </row>
    <row r="9" spans="1:78" x14ac:dyDescent="0.4">
      <c r="A9" s="13">
        <v>8</v>
      </c>
      <c r="B9" s="15">
        <v>77</v>
      </c>
      <c r="C9" s="15" t="s">
        <v>129</v>
      </c>
      <c r="D9" s="15">
        <v>1889</v>
      </c>
      <c r="E9" s="15">
        <v>1515</v>
      </c>
      <c r="F9" s="16">
        <f t="shared" si="0"/>
        <v>0.80201164637374267</v>
      </c>
      <c r="G9" s="15">
        <v>4580</v>
      </c>
      <c r="H9" s="15">
        <v>165</v>
      </c>
      <c r="I9" s="15">
        <v>201</v>
      </c>
      <c r="J9" s="15">
        <v>206</v>
      </c>
      <c r="K9" s="15">
        <v>226</v>
      </c>
      <c r="L9" s="15">
        <v>128</v>
      </c>
      <c r="M9" s="15">
        <v>120</v>
      </c>
      <c r="N9" s="15">
        <v>146</v>
      </c>
      <c r="O9" s="15">
        <v>227</v>
      </c>
      <c r="P9" s="15">
        <v>274</v>
      </c>
      <c r="Q9" s="15">
        <v>307</v>
      </c>
      <c r="R9" s="15">
        <v>286</v>
      </c>
      <c r="S9" s="15">
        <v>285</v>
      </c>
      <c r="T9" s="15">
        <v>343</v>
      </c>
      <c r="U9" s="15">
        <v>457</v>
      </c>
      <c r="V9" s="15">
        <v>418</v>
      </c>
      <c r="W9" s="15">
        <v>269</v>
      </c>
      <c r="X9" s="15">
        <v>218</v>
      </c>
      <c r="Y9" s="15">
        <v>167</v>
      </c>
      <c r="Z9" s="15">
        <v>76</v>
      </c>
      <c r="AA9" s="15">
        <v>22</v>
      </c>
      <c r="AB9" s="15">
        <v>4</v>
      </c>
      <c r="AC9" s="67">
        <f t="shared" si="1"/>
        <v>269</v>
      </c>
      <c r="AD9" s="15">
        <v>35</v>
      </c>
      <c r="AE9" s="15">
        <v>2173</v>
      </c>
      <c r="AF9" s="15">
        <v>79</v>
      </c>
      <c r="AG9" s="15">
        <v>99</v>
      </c>
      <c r="AH9" s="15">
        <v>114</v>
      </c>
      <c r="AI9" s="15">
        <v>122</v>
      </c>
      <c r="AJ9" s="15">
        <v>56</v>
      </c>
      <c r="AK9" s="15">
        <v>49</v>
      </c>
      <c r="AL9" s="15">
        <v>73</v>
      </c>
      <c r="AM9" s="15">
        <v>109</v>
      </c>
      <c r="AN9" s="15">
        <v>125</v>
      </c>
      <c r="AO9" s="15">
        <v>151</v>
      </c>
      <c r="AP9" s="15">
        <v>144</v>
      </c>
      <c r="AQ9" s="15">
        <v>127</v>
      </c>
      <c r="AR9" s="15">
        <v>189</v>
      </c>
      <c r="AS9" s="15">
        <v>225</v>
      </c>
      <c r="AT9" s="15">
        <v>205</v>
      </c>
      <c r="AU9" s="15">
        <v>141</v>
      </c>
      <c r="AV9" s="15">
        <v>71</v>
      </c>
      <c r="AW9" s="15">
        <v>52</v>
      </c>
      <c r="AX9" s="15">
        <v>18</v>
      </c>
      <c r="AY9" s="15">
        <v>6</v>
      </c>
      <c r="AZ9" s="15">
        <v>1</v>
      </c>
      <c r="BA9" s="67">
        <f t="shared" si="2"/>
        <v>77</v>
      </c>
      <c r="BB9" s="15">
        <v>17</v>
      </c>
      <c r="BC9" s="15">
        <v>2407</v>
      </c>
      <c r="BD9" s="15">
        <v>86</v>
      </c>
      <c r="BE9" s="15">
        <v>102</v>
      </c>
      <c r="BF9" s="15">
        <v>92</v>
      </c>
      <c r="BG9" s="15">
        <v>104</v>
      </c>
      <c r="BH9" s="15">
        <v>72</v>
      </c>
      <c r="BI9" s="15">
        <v>71</v>
      </c>
      <c r="BJ9" s="15">
        <v>73</v>
      </c>
      <c r="BK9" s="15">
        <v>118</v>
      </c>
      <c r="BL9" s="15">
        <v>149</v>
      </c>
      <c r="BM9" s="15">
        <v>156</v>
      </c>
      <c r="BN9" s="15">
        <v>142</v>
      </c>
      <c r="BO9" s="15">
        <v>158</v>
      </c>
      <c r="BP9" s="15">
        <v>154</v>
      </c>
      <c r="BQ9" s="15">
        <v>232</v>
      </c>
      <c r="BR9" s="15">
        <v>213</v>
      </c>
      <c r="BS9" s="15">
        <v>128</v>
      </c>
      <c r="BT9" s="15">
        <v>147</v>
      </c>
      <c r="BU9" s="15">
        <v>115</v>
      </c>
      <c r="BV9" s="15">
        <v>58</v>
      </c>
      <c r="BW9" s="15">
        <v>16</v>
      </c>
      <c r="BX9" s="15">
        <v>3</v>
      </c>
      <c r="BY9" s="67">
        <f t="shared" si="3"/>
        <v>192</v>
      </c>
      <c r="BZ9" s="15">
        <v>18</v>
      </c>
    </row>
    <row r="10" spans="1:78" x14ac:dyDescent="0.4">
      <c r="A10" s="13">
        <v>9</v>
      </c>
      <c r="B10" s="15">
        <v>53</v>
      </c>
      <c r="C10" s="15" t="s">
        <v>130</v>
      </c>
      <c r="D10" s="15">
        <v>4492</v>
      </c>
      <c r="E10" s="15">
        <v>2449</v>
      </c>
      <c r="F10" s="16">
        <f t="shared" si="0"/>
        <v>0.54519145146927872</v>
      </c>
      <c r="G10" s="15">
        <v>10759</v>
      </c>
      <c r="H10" s="15">
        <v>454</v>
      </c>
      <c r="I10" s="15">
        <v>497</v>
      </c>
      <c r="J10" s="15">
        <v>488</v>
      </c>
      <c r="K10" s="15">
        <v>406</v>
      </c>
      <c r="L10" s="15">
        <v>293</v>
      </c>
      <c r="M10" s="15">
        <v>357</v>
      </c>
      <c r="N10" s="15">
        <v>495</v>
      </c>
      <c r="O10" s="15">
        <v>662</v>
      </c>
      <c r="P10" s="15">
        <v>713</v>
      </c>
      <c r="Q10" s="15">
        <v>677</v>
      </c>
      <c r="R10" s="15">
        <v>536</v>
      </c>
      <c r="S10" s="15">
        <v>530</v>
      </c>
      <c r="T10" s="15">
        <v>605</v>
      </c>
      <c r="U10" s="15">
        <v>840</v>
      </c>
      <c r="V10" s="15">
        <v>890</v>
      </c>
      <c r="W10" s="15">
        <v>728</v>
      </c>
      <c r="X10" s="15">
        <v>519</v>
      </c>
      <c r="Y10" s="15">
        <v>432</v>
      </c>
      <c r="Z10" s="15">
        <v>245</v>
      </c>
      <c r="AA10" s="15">
        <v>70</v>
      </c>
      <c r="AB10" s="15">
        <v>13</v>
      </c>
      <c r="AC10" s="67">
        <f t="shared" si="1"/>
        <v>760</v>
      </c>
      <c r="AD10" s="15">
        <v>309</v>
      </c>
      <c r="AE10" s="15">
        <v>5126</v>
      </c>
      <c r="AF10" s="15">
        <v>253</v>
      </c>
      <c r="AG10" s="15">
        <v>265</v>
      </c>
      <c r="AH10" s="15">
        <v>277</v>
      </c>
      <c r="AI10" s="15">
        <v>209</v>
      </c>
      <c r="AJ10" s="15">
        <v>125</v>
      </c>
      <c r="AK10" s="15">
        <v>181</v>
      </c>
      <c r="AL10" s="15">
        <v>230</v>
      </c>
      <c r="AM10" s="15">
        <v>313</v>
      </c>
      <c r="AN10" s="15">
        <v>356</v>
      </c>
      <c r="AO10" s="15">
        <v>326</v>
      </c>
      <c r="AP10" s="15">
        <v>256</v>
      </c>
      <c r="AQ10" s="15">
        <v>258</v>
      </c>
      <c r="AR10" s="15">
        <v>280</v>
      </c>
      <c r="AS10" s="15">
        <v>398</v>
      </c>
      <c r="AT10" s="15">
        <v>412</v>
      </c>
      <c r="AU10" s="15">
        <v>361</v>
      </c>
      <c r="AV10" s="15">
        <v>216</v>
      </c>
      <c r="AW10" s="15">
        <v>161</v>
      </c>
      <c r="AX10" s="15">
        <v>56</v>
      </c>
      <c r="AY10" s="15">
        <v>19</v>
      </c>
      <c r="AZ10" s="15">
        <v>2</v>
      </c>
      <c r="BA10" s="67">
        <f t="shared" si="2"/>
        <v>238</v>
      </c>
      <c r="BB10" s="15">
        <v>172</v>
      </c>
      <c r="BC10" s="15">
        <v>5633</v>
      </c>
      <c r="BD10" s="15">
        <v>201</v>
      </c>
      <c r="BE10" s="15">
        <v>232</v>
      </c>
      <c r="BF10" s="15">
        <v>211</v>
      </c>
      <c r="BG10" s="15">
        <v>197</v>
      </c>
      <c r="BH10" s="15">
        <v>168</v>
      </c>
      <c r="BI10" s="15">
        <v>176</v>
      </c>
      <c r="BJ10" s="15">
        <v>265</v>
      </c>
      <c r="BK10" s="15">
        <v>349</v>
      </c>
      <c r="BL10" s="15">
        <v>357</v>
      </c>
      <c r="BM10" s="15">
        <v>351</v>
      </c>
      <c r="BN10" s="15">
        <v>280</v>
      </c>
      <c r="BO10" s="15">
        <v>272</v>
      </c>
      <c r="BP10" s="15">
        <v>325</v>
      </c>
      <c r="BQ10" s="15">
        <v>442</v>
      </c>
      <c r="BR10" s="15">
        <v>478</v>
      </c>
      <c r="BS10" s="15">
        <v>367</v>
      </c>
      <c r="BT10" s="15">
        <v>303</v>
      </c>
      <c r="BU10" s="15">
        <v>271</v>
      </c>
      <c r="BV10" s="15">
        <v>189</v>
      </c>
      <c r="BW10" s="15">
        <v>51</v>
      </c>
      <c r="BX10" s="15">
        <v>11</v>
      </c>
      <c r="BY10" s="67">
        <f t="shared" si="3"/>
        <v>522</v>
      </c>
      <c r="BZ10" s="15">
        <v>137</v>
      </c>
    </row>
    <row r="11" spans="1:78" x14ac:dyDescent="0.4">
      <c r="A11" s="13">
        <v>10</v>
      </c>
      <c r="B11" s="15">
        <v>54</v>
      </c>
      <c r="C11" s="15" t="s">
        <v>131</v>
      </c>
      <c r="D11" s="15">
        <v>6329</v>
      </c>
      <c r="E11" s="15">
        <v>1758</v>
      </c>
      <c r="F11" s="16">
        <f t="shared" si="0"/>
        <v>0.27776899984199716</v>
      </c>
      <c r="G11" s="15">
        <v>15913</v>
      </c>
      <c r="H11" s="15">
        <v>854</v>
      </c>
      <c r="I11" s="15">
        <v>935</v>
      </c>
      <c r="J11" s="15">
        <v>938</v>
      </c>
      <c r="K11" s="15">
        <v>824</v>
      </c>
      <c r="L11" s="15">
        <v>511</v>
      </c>
      <c r="M11" s="15">
        <v>595</v>
      </c>
      <c r="N11" s="15">
        <v>827</v>
      </c>
      <c r="O11" s="15">
        <v>1051</v>
      </c>
      <c r="P11" s="15">
        <v>1138</v>
      </c>
      <c r="Q11" s="15">
        <v>1182</v>
      </c>
      <c r="R11" s="15">
        <v>914</v>
      </c>
      <c r="S11" s="15">
        <v>938</v>
      </c>
      <c r="T11" s="15">
        <v>955</v>
      </c>
      <c r="U11" s="15">
        <v>1021</v>
      </c>
      <c r="V11" s="15">
        <v>1078</v>
      </c>
      <c r="W11" s="15">
        <v>753</v>
      </c>
      <c r="X11" s="15">
        <v>581</v>
      </c>
      <c r="Y11" s="15">
        <v>397</v>
      </c>
      <c r="Z11" s="15">
        <v>174</v>
      </c>
      <c r="AA11" s="15">
        <v>57</v>
      </c>
      <c r="AB11" s="15">
        <v>8</v>
      </c>
      <c r="AC11" s="67">
        <f t="shared" si="1"/>
        <v>636</v>
      </c>
      <c r="AD11" s="15">
        <v>182</v>
      </c>
      <c r="AE11" s="15">
        <v>7432</v>
      </c>
      <c r="AF11" s="15">
        <v>443</v>
      </c>
      <c r="AG11" s="15">
        <v>485</v>
      </c>
      <c r="AH11" s="15">
        <v>474</v>
      </c>
      <c r="AI11" s="15">
        <v>398</v>
      </c>
      <c r="AJ11" s="15">
        <v>225</v>
      </c>
      <c r="AK11" s="15">
        <v>266</v>
      </c>
      <c r="AL11" s="15">
        <v>389</v>
      </c>
      <c r="AM11" s="15">
        <v>491</v>
      </c>
      <c r="AN11" s="15">
        <v>521</v>
      </c>
      <c r="AO11" s="15">
        <v>571</v>
      </c>
      <c r="AP11" s="15">
        <v>428</v>
      </c>
      <c r="AQ11" s="15">
        <v>413</v>
      </c>
      <c r="AR11" s="15">
        <v>450</v>
      </c>
      <c r="AS11" s="15">
        <v>479</v>
      </c>
      <c r="AT11" s="15">
        <v>504</v>
      </c>
      <c r="AU11" s="15">
        <v>337</v>
      </c>
      <c r="AV11" s="15">
        <v>231</v>
      </c>
      <c r="AW11" s="15">
        <v>152</v>
      </c>
      <c r="AX11" s="15">
        <v>50</v>
      </c>
      <c r="AY11" s="15">
        <v>13</v>
      </c>
      <c r="AZ11" s="15">
        <v>1</v>
      </c>
      <c r="BA11" s="67">
        <f t="shared" si="2"/>
        <v>216</v>
      </c>
      <c r="BB11" s="15">
        <v>111</v>
      </c>
      <c r="BC11" s="15">
        <v>8481</v>
      </c>
      <c r="BD11" s="15">
        <v>411</v>
      </c>
      <c r="BE11" s="15">
        <v>450</v>
      </c>
      <c r="BF11" s="15">
        <v>464</v>
      </c>
      <c r="BG11" s="15">
        <v>426</v>
      </c>
      <c r="BH11" s="15">
        <v>286</v>
      </c>
      <c r="BI11" s="15">
        <v>329</v>
      </c>
      <c r="BJ11" s="15">
        <v>438</v>
      </c>
      <c r="BK11" s="15">
        <v>560</v>
      </c>
      <c r="BL11" s="15">
        <v>617</v>
      </c>
      <c r="BM11" s="15">
        <v>611</v>
      </c>
      <c r="BN11" s="15">
        <v>486</v>
      </c>
      <c r="BO11" s="15">
        <v>525</v>
      </c>
      <c r="BP11" s="15">
        <v>505</v>
      </c>
      <c r="BQ11" s="15">
        <v>542</v>
      </c>
      <c r="BR11" s="15">
        <v>574</v>
      </c>
      <c r="BS11" s="15">
        <v>416</v>
      </c>
      <c r="BT11" s="15">
        <v>350</v>
      </c>
      <c r="BU11" s="15">
        <v>245</v>
      </c>
      <c r="BV11" s="15">
        <v>124</v>
      </c>
      <c r="BW11" s="15">
        <v>44</v>
      </c>
      <c r="BX11" s="15">
        <v>7</v>
      </c>
      <c r="BY11" s="67">
        <f t="shared" si="3"/>
        <v>420</v>
      </c>
      <c r="BZ11" s="15">
        <v>71</v>
      </c>
    </row>
    <row r="12" spans="1:78" x14ac:dyDescent="0.4">
      <c r="A12" s="13">
        <v>11</v>
      </c>
      <c r="B12" s="15">
        <v>55</v>
      </c>
      <c r="C12" s="15" t="s">
        <v>132</v>
      </c>
      <c r="D12" s="15">
        <v>5475</v>
      </c>
      <c r="E12" s="15">
        <v>2429</v>
      </c>
      <c r="F12" s="16">
        <f t="shared" si="0"/>
        <v>0.4436529680365297</v>
      </c>
      <c r="G12" s="15">
        <v>14612</v>
      </c>
      <c r="H12" s="15">
        <v>772</v>
      </c>
      <c r="I12" s="15">
        <v>909</v>
      </c>
      <c r="J12" s="15">
        <v>838</v>
      </c>
      <c r="K12" s="15">
        <v>645</v>
      </c>
      <c r="L12" s="15">
        <v>391</v>
      </c>
      <c r="M12" s="15">
        <v>543</v>
      </c>
      <c r="N12" s="15">
        <v>762</v>
      </c>
      <c r="O12" s="15">
        <v>934</v>
      </c>
      <c r="P12" s="15">
        <v>970</v>
      </c>
      <c r="Q12" s="15">
        <v>1054</v>
      </c>
      <c r="R12" s="15">
        <v>775</v>
      </c>
      <c r="S12" s="15">
        <v>766</v>
      </c>
      <c r="T12" s="15">
        <v>857</v>
      </c>
      <c r="U12" s="15">
        <v>974</v>
      </c>
      <c r="V12" s="15">
        <v>983</v>
      </c>
      <c r="W12" s="15">
        <v>741</v>
      </c>
      <c r="X12" s="15">
        <v>580</v>
      </c>
      <c r="Y12" s="15">
        <v>437</v>
      </c>
      <c r="Z12" s="15">
        <v>268</v>
      </c>
      <c r="AA12" s="15">
        <v>82</v>
      </c>
      <c r="AB12" s="15">
        <v>17</v>
      </c>
      <c r="AC12" s="67">
        <f t="shared" si="1"/>
        <v>804</v>
      </c>
      <c r="AD12" s="15">
        <v>314</v>
      </c>
      <c r="AE12" s="15">
        <v>6859</v>
      </c>
      <c r="AF12" s="15">
        <v>397</v>
      </c>
      <c r="AG12" s="15">
        <v>477</v>
      </c>
      <c r="AH12" s="15">
        <v>431</v>
      </c>
      <c r="AI12" s="15">
        <v>329</v>
      </c>
      <c r="AJ12" s="15">
        <v>183</v>
      </c>
      <c r="AK12" s="15">
        <v>255</v>
      </c>
      <c r="AL12" s="15">
        <v>355</v>
      </c>
      <c r="AM12" s="15">
        <v>438</v>
      </c>
      <c r="AN12" s="15">
        <v>460</v>
      </c>
      <c r="AO12" s="15">
        <v>512</v>
      </c>
      <c r="AP12" s="15">
        <v>364</v>
      </c>
      <c r="AQ12" s="15">
        <v>359</v>
      </c>
      <c r="AR12" s="15">
        <v>402</v>
      </c>
      <c r="AS12" s="15">
        <v>446</v>
      </c>
      <c r="AT12" s="15">
        <v>462</v>
      </c>
      <c r="AU12" s="15">
        <v>355</v>
      </c>
      <c r="AV12" s="15">
        <v>247</v>
      </c>
      <c r="AW12" s="15">
        <v>140</v>
      </c>
      <c r="AX12" s="15">
        <v>59</v>
      </c>
      <c r="AY12" s="15">
        <v>11</v>
      </c>
      <c r="AZ12" s="15">
        <v>3</v>
      </c>
      <c r="BA12" s="67">
        <f t="shared" si="2"/>
        <v>213</v>
      </c>
      <c r="BB12" s="15">
        <v>174</v>
      </c>
      <c r="BC12" s="15">
        <v>7753</v>
      </c>
      <c r="BD12" s="15">
        <v>375</v>
      </c>
      <c r="BE12" s="15">
        <v>432</v>
      </c>
      <c r="BF12" s="15">
        <v>407</v>
      </c>
      <c r="BG12" s="15">
        <v>316</v>
      </c>
      <c r="BH12" s="15">
        <v>208</v>
      </c>
      <c r="BI12" s="15">
        <v>288</v>
      </c>
      <c r="BJ12" s="15">
        <v>407</v>
      </c>
      <c r="BK12" s="15">
        <v>496</v>
      </c>
      <c r="BL12" s="15">
        <v>510</v>
      </c>
      <c r="BM12" s="15">
        <v>542</v>
      </c>
      <c r="BN12" s="15">
        <v>411</v>
      </c>
      <c r="BO12" s="15">
        <v>407</v>
      </c>
      <c r="BP12" s="15">
        <v>455</v>
      </c>
      <c r="BQ12" s="15">
        <v>528</v>
      </c>
      <c r="BR12" s="15">
        <v>521</v>
      </c>
      <c r="BS12" s="15">
        <v>386</v>
      </c>
      <c r="BT12" s="15">
        <v>333</v>
      </c>
      <c r="BU12" s="15">
        <v>297</v>
      </c>
      <c r="BV12" s="15">
        <v>209</v>
      </c>
      <c r="BW12" s="15">
        <v>71</v>
      </c>
      <c r="BX12" s="15">
        <v>14</v>
      </c>
      <c r="BY12" s="67">
        <f t="shared" si="3"/>
        <v>591</v>
      </c>
      <c r="BZ12" s="15">
        <v>140</v>
      </c>
    </row>
    <row r="13" spans="1:78" x14ac:dyDescent="0.4">
      <c r="A13" s="13">
        <v>12</v>
      </c>
      <c r="B13" s="15">
        <v>56</v>
      </c>
      <c r="C13" s="15" t="s">
        <v>133</v>
      </c>
      <c r="D13" s="15">
        <v>3388</v>
      </c>
      <c r="E13" s="15">
        <v>2591</v>
      </c>
      <c r="F13" s="16">
        <f t="shared" si="0"/>
        <v>0.76475796930342388</v>
      </c>
      <c r="G13" s="15">
        <v>7680</v>
      </c>
      <c r="H13" s="15">
        <v>291</v>
      </c>
      <c r="I13" s="15">
        <v>323</v>
      </c>
      <c r="J13" s="15">
        <v>360</v>
      </c>
      <c r="K13" s="15">
        <v>351</v>
      </c>
      <c r="L13" s="15">
        <v>237</v>
      </c>
      <c r="M13" s="15">
        <v>250</v>
      </c>
      <c r="N13" s="15">
        <v>310</v>
      </c>
      <c r="O13" s="15">
        <v>375</v>
      </c>
      <c r="P13" s="15">
        <v>478</v>
      </c>
      <c r="Q13" s="15">
        <v>521</v>
      </c>
      <c r="R13" s="15">
        <v>479</v>
      </c>
      <c r="S13" s="15">
        <v>493</v>
      </c>
      <c r="T13" s="15">
        <v>497</v>
      </c>
      <c r="U13" s="15">
        <v>575</v>
      </c>
      <c r="V13" s="15">
        <v>604</v>
      </c>
      <c r="W13" s="15">
        <v>505</v>
      </c>
      <c r="X13" s="15">
        <v>438</v>
      </c>
      <c r="Y13" s="15">
        <v>311</v>
      </c>
      <c r="Z13" s="15">
        <v>105</v>
      </c>
      <c r="AA13" s="15">
        <v>24</v>
      </c>
      <c r="AB13" s="15">
        <v>5</v>
      </c>
      <c r="AC13" s="67">
        <f t="shared" si="1"/>
        <v>445</v>
      </c>
      <c r="AD13" s="15">
        <v>148</v>
      </c>
      <c r="AE13" s="15">
        <v>3520</v>
      </c>
      <c r="AF13" s="15">
        <v>142</v>
      </c>
      <c r="AG13" s="15">
        <v>182</v>
      </c>
      <c r="AH13" s="15">
        <v>198</v>
      </c>
      <c r="AI13" s="15">
        <v>165</v>
      </c>
      <c r="AJ13" s="15">
        <v>114</v>
      </c>
      <c r="AK13" s="15">
        <v>117</v>
      </c>
      <c r="AL13" s="15">
        <v>133</v>
      </c>
      <c r="AM13" s="15">
        <v>171</v>
      </c>
      <c r="AN13" s="15">
        <v>215</v>
      </c>
      <c r="AO13" s="15">
        <v>250</v>
      </c>
      <c r="AP13" s="15">
        <v>226</v>
      </c>
      <c r="AQ13" s="15">
        <v>232</v>
      </c>
      <c r="AR13" s="15">
        <v>217</v>
      </c>
      <c r="AS13" s="15">
        <v>260</v>
      </c>
      <c r="AT13" s="15">
        <v>277</v>
      </c>
      <c r="AU13" s="15">
        <v>214</v>
      </c>
      <c r="AV13" s="15">
        <v>175</v>
      </c>
      <c r="AW13" s="15">
        <v>121</v>
      </c>
      <c r="AX13" s="15">
        <v>33</v>
      </c>
      <c r="AY13" s="15">
        <v>6</v>
      </c>
      <c r="AZ13" s="15">
        <v>1</v>
      </c>
      <c r="BA13" s="67">
        <f t="shared" si="2"/>
        <v>161</v>
      </c>
      <c r="BB13" s="15">
        <v>71</v>
      </c>
      <c r="BC13" s="15">
        <v>4160</v>
      </c>
      <c r="BD13" s="15">
        <v>149</v>
      </c>
      <c r="BE13" s="15">
        <v>141</v>
      </c>
      <c r="BF13" s="15">
        <v>162</v>
      </c>
      <c r="BG13" s="15">
        <v>186</v>
      </c>
      <c r="BH13" s="15">
        <v>123</v>
      </c>
      <c r="BI13" s="15">
        <v>133</v>
      </c>
      <c r="BJ13" s="15">
        <v>177</v>
      </c>
      <c r="BK13" s="15">
        <v>204</v>
      </c>
      <c r="BL13" s="15">
        <v>263</v>
      </c>
      <c r="BM13" s="15">
        <v>271</v>
      </c>
      <c r="BN13" s="15">
        <v>253</v>
      </c>
      <c r="BO13" s="15">
        <v>261</v>
      </c>
      <c r="BP13" s="15">
        <v>280</v>
      </c>
      <c r="BQ13" s="15">
        <v>315</v>
      </c>
      <c r="BR13" s="15">
        <v>327</v>
      </c>
      <c r="BS13" s="15">
        <v>291</v>
      </c>
      <c r="BT13" s="15">
        <v>263</v>
      </c>
      <c r="BU13" s="15">
        <v>190</v>
      </c>
      <c r="BV13" s="15">
        <v>72</v>
      </c>
      <c r="BW13" s="15">
        <v>18</v>
      </c>
      <c r="BX13" s="15">
        <v>4</v>
      </c>
      <c r="BY13" s="67">
        <f t="shared" si="3"/>
        <v>284</v>
      </c>
      <c r="BZ13" s="15">
        <v>77</v>
      </c>
    </row>
    <row r="14" spans="1:78" x14ac:dyDescent="0.4">
      <c r="A14" s="13">
        <v>13</v>
      </c>
      <c r="B14" s="15">
        <v>1</v>
      </c>
      <c r="C14" s="15" t="s">
        <v>134</v>
      </c>
      <c r="D14" s="15">
        <v>2927</v>
      </c>
      <c r="E14" s="15">
        <v>2310</v>
      </c>
      <c r="F14" s="16">
        <f t="shared" si="0"/>
        <v>0.78920396310215235</v>
      </c>
      <c r="G14" s="15">
        <v>6526</v>
      </c>
      <c r="H14" s="15">
        <v>184</v>
      </c>
      <c r="I14" s="15">
        <v>247</v>
      </c>
      <c r="J14" s="15">
        <v>351</v>
      </c>
      <c r="K14" s="15">
        <v>308</v>
      </c>
      <c r="L14" s="15">
        <v>201</v>
      </c>
      <c r="M14" s="15">
        <v>155</v>
      </c>
      <c r="N14" s="15">
        <v>190</v>
      </c>
      <c r="O14" s="15">
        <v>255</v>
      </c>
      <c r="P14" s="15">
        <v>392</v>
      </c>
      <c r="Q14" s="15">
        <v>497</v>
      </c>
      <c r="R14" s="15">
        <v>419</v>
      </c>
      <c r="S14" s="15">
        <v>403</v>
      </c>
      <c r="T14" s="15">
        <v>422</v>
      </c>
      <c r="U14" s="15">
        <v>457</v>
      </c>
      <c r="V14" s="15">
        <v>605</v>
      </c>
      <c r="W14" s="15">
        <v>519</v>
      </c>
      <c r="X14" s="15">
        <v>387</v>
      </c>
      <c r="Y14" s="15">
        <v>263</v>
      </c>
      <c r="Z14" s="15">
        <v>65</v>
      </c>
      <c r="AA14" s="15">
        <v>15</v>
      </c>
      <c r="AB14" s="15">
        <v>5</v>
      </c>
      <c r="AC14" s="67">
        <f t="shared" si="1"/>
        <v>348</v>
      </c>
      <c r="AD14" s="15">
        <v>186</v>
      </c>
      <c r="AE14" s="15">
        <v>2952</v>
      </c>
      <c r="AF14" s="15">
        <v>97</v>
      </c>
      <c r="AG14" s="15">
        <v>120</v>
      </c>
      <c r="AH14" s="15">
        <v>173</v>
      </c>
      <c r="AI14" s="15">
        <v>149</v>
      </c>
      <c r="AJ14" s="15">
        <v>86</v>
      </c>
      <c r="AK14" s="15">
        <v>68</v>
      </c>
      <c r="AL14" s="15">
        <v>88</v>
      </c>
      <c r="AM14" s="15">
        <v>110</v>
      </c>
      <c r="AN14" s="15">
        <v>187</v>
      </c>
      <c r="AO14" s="15">
        <v>230</v>
      </c>
      <c r="AP14" s="15">
        <v>187</v>
      </c>
      <c r="AQ14" s="15">
        <v>174</v>
      </c>
      <c r="AR14" s="15">
        <v>203</v>
      </c>
      <c r="AS14" s="15">
        <v>198</v>
      </c>
      <c r="AT14" s="15">
        <v>248</v>
      </c>
      <c r="AU14" s="15">
        <v>219</v>
      </c>
      <c r="AV14" s="15">
        <v>170</v>
      </c>
      <c r="AW14" s="15">
        <v>124</v>
      </c>
      <c r="AX14" s="15">
        <v>18</v>
      </c>
      <c r="AY14" s="15">
        <v>4</v>
      </c>
      <c r="AZ14" s="15">
        <v>1</v>
      </c>
      <c r="BA14" s="67">
        <f t="shared" si="2"/>
        <v>147</v>
      </c>
      <c r="BB14" s="15">
        <v>98</v>
      </c>
      <c r="BC14" s="15">
        <v>3574</v>
      </c>
      <c r="BD14" s="15">
        <v>87</v>
      </c>
      <c r="BE14" s="15">
        <v>127</v>
      </c>
      <c r="BF14" s="15">
        <v>178</v>
      </c>
      <c r="BG14" s="15">
        <v>159</v>
      </c>
      <c r="BH14" s="15">
        <v>115</v>
      </c>
      <c r="BI14" s="15">
        <v>87</v>
      </c>
      <c r="BJ14" s="15">
        <v>102</v>
      </c>
      <c r="BK14" s="15">
        <v>145</v>
      </c>
      <c r="BL14" s="15">
        <v>205</v>
      </c>
      <c r="BM14" s="15">
        <v>267</v>
      </c>
      <c r="BN14" s="15">
        <v>232</v>
      </c>
      <c r="BO14" s="15">
        <v>229</v>
      </c>
      <c r="BP14" s="15">
        <v>219</v>
      </c>
      <c r="BQ14" s="15">
        <v>259</v>
      </c>
      <c r="BR14" s="15">
        <v>357</v>
      </c>
      <c r="BS14" s="15">
        <v>300</v>
      </c>
      <c r="BT14" s="15">
        <v>217</v>
      </c>
      <c r="BU14" s="15">
        <v>139</v>
      </c>
      <c r="BV14" s="15">
        <v>47</v>
      </c>
      <c r="BW14" s="15">
        <v>11</v>
      </c>
      <c r="BX14" s="15">
        <v>4</v>
      </c>
      <c r="BY14" s="67">
        <f t="shared" si="3"/>
        <v>201</v>
      </c>
      <c r="BZ14" s="15">
        <v>88</v>
      </c>
    </row>
    <row r="15" spans="1:78" x14ac:dyDescent="0.4">
      <c r="A15" s="13">
        <v>14</v>
      </c>
      <c r="B15" s="15">
        <v>2</v>
      </c>
      <c r="C15" s="15" t="s">
        <v>135</v>
      </c>
      <c r="D15" s="15">
        <v>3340</v>
      </c>
      <c r="E15" s="15">
        <v>2592</v>
      </c>
      <c r="F15" s="16">
        <f t="shared" si="0"/>
        <v>0.77604790419161673</v>
      </c>
      <c r="G15" s="15">
        <v>7602</v>
      </c>
      <c r="H15" s="15">
        <v>267</v>
      </c>
      <c r="I15" s="15">
        <v>315</v>
      </c>
      <c r="J15" s="15">
        <v>333</v>
      </c>
      <c r="K15" s="15">
        <v>380</v>
      </c>
      <c r="L15" s="15">
        <v>217</v>
      </c>
      <c r="M15" s="15">
        <v>212</v>
      </c>
      <c r="N15" s="15">
        <v>250</v>
      </c>
      <c r="O15" s="15">
        <v>342</v>
      </c>
      <c r="P15" s="15">
        <v>436</v>
      </c>
      <c r="Q15" s="15">
        <v>481</v>
      </c>
      <c r="R15" s="15">
        <v>471</v>
      </c>
      <c r="S15" s="15">
        <v>419</v>
      </c>
      <c r="T15" s="15">
        <v>514</v>
      </c>
      <c r="U15" s="15">
        <v>603</v>
      </c>
      <c r="V15" s="15">
        <v>623</v>
      </c>
      <c r="W15" s="15">
        <v>488</v>
      </c>
      <c r="X15" s="15">
        <v>375</v>
      </c>
      <c r="Y15" s="15">
        <v>319</v>
      </c>
      <c r="Z15" s="15">
        <v>130</v>
      </c>
      <c r="AA15" s="15">
        <v>39</v>
      </c>
      <c r="AB15" s="15">
        <v>9</v>
      </c>
      <c r="AC15" s="67">
        <f t="shared" si="1"/>
        <v>497</v>
      </c>
      <c r="AD15" s="15">
        <v>379</v>
      </c>
      <c r="AE15" s="15">
        <v>3469</v>
      </c>
      <c r="AF15" s="15">
        <v>123</v>
      </c>
      <c r="AG15" s="15">
        <v>157</v>
      </c>
      <c r="AH15" s="15">
        <v>171</v>
      </c>
      <c r="AI15" s="15">
        <v>202</v>
      </c>
      <c r="AJ15" s="15">
        <v>102</v>
      </c>
      <c r="AK15" s="15">
        <v>99</v>
      </c>
      <c r="AL15" s="15">
        <v>116</v>
      </c>
      <c r="AM15" s="15">
        <v>151</v>
      </c>
      <c r="AN15" s="15">
        <v>200</v>
      </c>
      <c r="AO15" s="15">
        <v>230</v>
      </c>
      <c r="AP15" s="15">
        <v>203</v>
      </c>
      <c r="AQ15" s="15">
        <v>191</v>
      </c>
      <c r="AR15" s="15">
        <v>243</v>
      </c>
      <c r="AS15" s="15">
        <v>265</v>
      </c>
      <c r="AT15" s="15">
        <v>268</v>
      </c>
      <c r="AU15" s="15">
        <v>212</v>
      </c>
      <c r="AV15" s="15">
        <v>156</v>
      </c>
      <c r="AW15" s="15">
        <v>101</v>
      </c>
      <c r="AX15" s="15">
        <v>39</v>
      </c>
      <c r="AY15" s="15">
        <v>6</v>
      </c>
      <c r="AZ15" s="15">
        <v>1</v>
      </c>
      <c r="BA15" s="67">
        <f t="shared" si="2"/>
        <v>147</v>
      </c>
      <c r="BB15" s="15">
        <v>233</v>
      </c>
      <c r="BC15" s="15">
        <v>4133</v>
      </c>
      <c r="BD15" s="15">
        <v>144</v>
      </c>
      <c r="BE15" s="15">
        <v>158</v>
      </c>
      <c r="BF15" s="15">
        <v>162</v>
      </c>
      <c r="BG15" s="15">
        <v>178</v>
      </c>
      <c r="BH15" s="15">
        <v>115</v>
      </c>
      <c r="BI15" s="15">
        <v>113</v>
      </c>
      <c r="BJ15" s="15">
        <v>134</v>
      </c>
      <c r="BK15" s="15">
        <v>191</v>
      </c>
      <c r="BL15" s="15">
        <v>236</v>
      </c>
      <c r="BM15" s="15">
        <v>251</v>
      </c>
      <c r="BN15" s="15">
        <v>268</v>
      </c>
      <c r="BO15" s="15">
        <v>228</v>
      </c>
      <c r="BP15" s="15">
        <v>271</v>
      </c>
      <c r="BQ15" s="15">
        <v>338</v>
      </c>
      <c r="BR15" s="15">
        <v>355</v>
      </c>
      <c r="BS15" s="15">
        <v>276</v>
      </c>
      <c r="BT15" s="15">
        <v>219</v>
      </c>
      <c r="BU15" s="15">
        <v>218</v>
      </c>
      <c r="BV15" s="15">
        <v>91</v>
      </c>
      <c r="BW15" s="15">
        <v>33</v>
      </c>
      <c r="BX15" s="15">
        <v>8</v>
      </c>
      <c r="BY15" s="67">
        <f t="shared" si="3"/>
        <v>350</v>
      </c>
      <c r="BZ15" s="15">
        <v>146</v>
      </c>
    </row>
    <row r="16" spans="1:78" x14ac:dyDescent="0.4">
      <c r="A16" s="13">
        <v>15</v>
      </c>
      <c r="B16" s="15">
        <v>3</v>
      </c>
      <c r="C16" s="15" t="s">
        <v>136</v>
      </c>
      <c r="D16" s="15">
        <v>5082</v>
      </c>
      <c r="E16" s="15">
        <v>2912</v>
      </c>
      <c r="F16" s="16">
        <f t="shared" si="0"/>
        <v>0.57300275482093666</v>
      </c>
      <c r="G16" s="15">
        <v>10654</v>
      </c>
      <c r="H16" s="15">
        <v>324</v>
      </c>
      <c r="I16" s="15">
        <v>407</v>
      </c>
      <c r="J16" s="15">
        <v>494</v>
      </c>
      <c r="K16" s="15">
        <v>503</v>
      </c>
      <c r="L16" s="15">
        <v>389</v>
      </c>
      <c r="M16" s="15">
        <v>348</v>
      </c>
      <c r="N16" s="15">
        <v>367</v>
      </c>
      <c r="O16" s="15">
        <v>507</v>
      </c>
      <c r="P16" s="15">
        <v>667</v>
      </c>
      <c r="Q16" s="15">
        <v>784</v>
      </c>
      <c r="R16" s="15">
        <v>709</v>
      </c>
      <c r="S16" s="15">
        <v>651</v>
      </c>
      <c r="T16" s="15">
        <v>620</v>
      </c>
      <c r="U16" s="15">
        <v>753</v>
      </c>
      <c r="V16" s="15">
        <v>786</v>
      </c>
      <c r="W16" s="15">
        <v>569</v>
      </c>
      <c r="X16" s="15">
        <v>510</v>
      </c>
      <c r="Y16" s="15">
        <v>374</v>
      </c>
      <c r="Z16" s="15">
        <v>216</v>
      </c>
      <c r="AA16" s="15">
        <v>76</v>
      </c>
      <c r="AB16" s="15">
        <v>11</v>
      </c>
      <c r="AC16" s="67">
        <f t="shared" si="1"/>
        <v>677</v>
      </c>
      <c r="AD16" s="15">
        <v>589</v>
      </c>
      <c r="AE16" s="15">
        <v>4740</v>
      </c>
      <c r="AF16" s="15">
        <v>153</v>
      </c>
      <c r="AG16" s="15">
        <v>229</v>
      </c>
      <c r="AH16" s="15">
        <v>255</v>
      </c>
      <c r="AI16" s="15">
        <v>247</v>
      </c>
      <c r="AJ16" s="15">
        <v>174</v>
      </c>
      <c r="AK16" s="15">
        <v>153</v>
      </c>
      <c r="AL16" s="15">
        <v>161</v>
      </c>
      <c r="AM16" s="15">
        <v>213</v>
      </c>
      <c r="AN16" s="15">
        <v>287</v>
      </c>
      <c r="AO16" s="15">
        <v>373</v>
      </c>
      <c r="AP16" s="15">
        <v>322</v>
      </c>
      <c r="AQ16" s="15">
        <v>289</v>
      </c>
      <c r="AR16" s="15">
        <v>276</v>
      </c>
      <c r="AS16" s="15">
        <v>334</v>
      </c>
      <c r="AT16" s="15">
        <v>365</v>
      </c>
      <c r="AU16" s="15">
        <v>227</v>
      </c>
      <c r="AV16" s="15">
        <v>194</v>
      </c>
      <c r="AW16" s="15">
        <v>118</v>
      </c>
      <c r="AX16" s="15">
        <v>49</v>
      </c>
      <c r="AY16" s="15">
        <v>11</v>
      </c>
      <c r="AZ16" s="15">
        <v>0</v>
      </c>
      <c r="BA16" s="67">
        <f t="shared" si="2"/>
        <v>178</v>
      </c>
      <c r="BB16" s="15">
        <v>310</v>
      </c>
      <c r="BC16" s="15">
        <v>5914</v>
      </c>
      <c r="BD16" s="15">
        <v>171</v>
      </c>
      <c r="BE16" s="15">
        <v>178</v>
      </c>
      <c r="BF16" s="15">
        <v>239</v>
      </c>
      <c r="BG16" s="15">
        <v>256</v>
      </c>
      <c r="BH16" s="15">
        <v>215</v>
      </c>
      <c r="BI16" s="15">
        <v>195</v>
      </c>
      <c r="BJ16" s="15">
        <v>206</v>
      </c>
      <c r="BK16" s="15">
        <v>294</v>
      </c>
      <c r="BL16" s="15">
        <v>380</v>
      </c>
      <c r="BM16" s="15">
        <v>411</v>
      </c>
      <c r="BN16" s="15">
        <v>387</v>
      </c>
      <c r="BO16" s="15">
        <v>362</v>
      </c>
      <c r="BP16" s="15">
        <v>344</v>
      </c>
      <c r="BQ16" s="15">
        <v>419</v>
      </c>
      <c r="BR16" s="15">
        <v>421</v>
      </c>
      <c r="BS16" s="15">
        <v>342</v>
      </c>
      <c r="BT16" s="15">
        <v>316</v>
      </c>
      <c r="BU16" s="15">
        <v>256</v>
      </c>
      <c r="BV16" s="15">
        <v>167</v>
      </c>
      <c r="BW16" s="15">
        <v>65</v>
      </c>
      <c r="BX16" s="15">
        <v>11</v>
      </c>
      <c r="BY16" s="67">
        <f t="shared" si="3"/>
        <v>499</v>
      </c>
      <c r="BZ16" s="15">
        <v>279</v>
      </c>
    </row>
    <row r="17" spans="1:78" x14ac:dyDescent="0.4">
      <c r="A17" s="13">
        <v>16</v>
      </c>
      <c r="B17" s="15">
        <v>4</v>
      </c>
      <c r="C17" s="15" t="s">
        <v>137</v>
      </c>
      <c r="D17" s="15">
        <v>4066</v>
      </c>
      <c r="E17" s="15">
        <v>2369</v>
      </c>
      <c r="F17" s="16">
        <f t="shared" si="0"/>
        <v>0.58263649778652238</v>
      </c>
      <c r="G17" s="15">
        <v>7867</v>
      </c>
      <c r="H17" s="15">
        <v>224</v>
      </c>
      <c r="I17" s="15">
        <v>228</v>
      </c>
      <c r="J17" s="15">
        <v>290</v>
      </c>
      <c r="K17" s="15">
        <v>269</v>
      </c>
      <c r="L17" s="15">
        <v>362</v>
      </c>
      <c r="M17" s="15">
        <v>267</v>
      </c>
      <c r="N17" s="15">
        <v>301</v>
      </c>
      <c r="O17" s="15">
        <v>384</v>
      </c>
      <c r="P17" s="15">
        <v>433</v>
      </c>
      <c r="Q17" s="15">
        <v>495</v>
      </c>
      <c r="R17" s="15">
        <v>453</v>
      </c>
      <c r="S17" s="15">
        <v>479</v>
      </c>
      <c r="T17" s="15">
        <v>515</v>
      </c>
      <c r="U17" s="15">
        <v>547</v>
      </c>
      <c r="V17" s="15">
        <v>614</v>
      </c>
      <c r="W17" s="15">
        <v>524</v>
      </c>
      <c r="X17" s="15">
        <v>368</v>
      </c>
      <c r="Y17" s="15">
        <v>335</v>
      </c>
      <c r="Z17" s="15">
        <v>189</v>
      </c>
      <c r="AA17" s="15">
        <v>50</v>
      </c>
      <c r="AB17" s="15">
        <v>16</v>
      </c>
      <c r="AC17" s="67">
        <f t="shared" si="1"/>
        <v>590</v>
      </c>
      <c r="AD17" s="15">
        <v>524</v>
      </c>
      <c r="AE17" s="15">
        <v>3482</v>
      </c>
      <c r="AF17" s="15">
        <v>120</v>
      </c>
      <c r="AG17" s="15">
        <v>128</v>
      </c>
      <c r="AH17" s="15">
        <v>143</v>
      </c>
      <c r="AI17" s="15">
        <v>132</v>
      </c>
      <c r="AJ17" s="15">
        <v>133</v>
      </c>
      <c r="AK17" s="15">
        <v>106</v>
      </c>
      <c r="AL17" s="15">
        <v>128</v>
      </c>
      <c r="AM17" s="15">
        <v>182</v>
      </c>
      <c r="AN17" s="15">
        <v>192</v>
      </c>
      <c r="AO17" s="15">
        <v>214</v>
      </c>
      <c r="AP17" s="15">
        <v>194</v>
      </c>
      <c r="AQ17" s="15">
        <v>224</v>
      </c>
      <c r="AR17" s="15">
        <v>225</v>
      </c>
      <c r="AS17" s="15">
        <v>261</v>
      </c>
      <c r="AT17" s="15">
        <v>294</v>
      </c>
      <c r="AU17" s="15">
        <v>236</v>
      </c>
      <c r="AV17" s="15">
        <v>134</v>
      </c>
      <c r="AW17" s="15">
        <v>109</v>
      </c>
      <c r="AX17" s="15">
        <v>34</v>
      </c>
      <c r="AY17" s="15">
        <v>6</v>
      </c>
      <c r="AZ17" s="15">
        <v>2</v>
      </c>
      <c r="BA17" s="67">
        <f t="shared" si="2"/>
        <v>151</v>
      </c>
      <c r="BB17" s="15">
        <v>285</v>
      </c>
      <c r="BC17" s="15">
        <v>4385</v>
      </c>
      <c r="BD17" s="15">
        <v>104</v>
      </c>
      <c r="BE17" s="15">
        <v>100</v>
      </c>
      <c r="BF17" s="15">
        <v>147</v>
      </c>
      <c r="BG17" s="15">
        <v>137</v>
      </c>
      <c r="BH17" s="15">
        <v>229</v>
      </c>
      <c r="BI17" s="15">
        <v>161</v>
      </c>
      <c r="BJ17" s="15">
        <v>173</v>
      </c>
      <c r="BK17" s="15">
        <v>202</v>
      </c>
      <c r="BL17" s="15">
        <v>241</v>
      </c>
      <c r="BM17" s="15">
        <v>281</v>
      </c>
      <c r="BN17" s="15">
        <v>259</v>
      </c>
      <c r="BO17" s="15">
        <v>255</v>
      </c>
      <c r="BP17" s="15">
        <v>290</v>
      </c>
      <c r="BQ17" s="15">
        <v>286</v>
      </c>
      <c r="BR17" s="15">
        <v>320</v>
      </c>
      <c r="BS17" s="15">
        <v>288</v>
      </c>
      <c r="BT17" s="15">
        <v>234</v>
      </c>
      <c r="BU17" s="15">
        <v>226</v>
      </c>
      <c r="BV17" s="15">
        <v>155</v>
      </c>
      <c r="BW17" s="15">
        <v>44</v>
      </c>
      <c r="BX17" s="15">
        <v>14</v>
      </c>
      <c r="BY17" s="67">
        <f t="shared" si="3"/>
        <v>439</v>
      </c>
      <c r="BZ17" s="15">
        <v>239</v>
      </c>
    </row>
    <row r="18" spans="1:78" x14ac:dyDescent="0.4">
      <c r="A18" s="13">
        <v>17</v>
      </c>
      <c r="B18" s="15">
        <v>5</v>
      </c>
      <c r="C18" s="15" t="s">
        <v>138</v>
      </c>
      <c r="D18" s="15">
        <v>4639</v>
      </c>
      <c r="E18" s="15">
        <v>2260</v>
      </c>
      <c r="F18" s="16">
        <f t="shared" si="0"/>
        <v>0.487173959905152</v>
      </c>
      <c r="G18" s="15">
        <v>7701</v>
      </c>
      <c r="H18" s="15">
        <v>217</v>
      </c>
      <c r="I18" s="15">
        <v>246</v>
      </c>
      <c r="J18" s="15">
        <v>248</v>
      </c>
      <c r="K18" s="15">
        <v>244</v>
      </c>
      <c r="L18" s="15">
        <v>308</v>
      </c>
      <c r="M18" s="15">
        <v>411</v>
      </c>
      <c r="N18" s="15">
        <v>377</v>
      </c>
      <c r="O18" s="15">
        <v>387</v>
      </c>
      <c r="P18" s="15">
        <v>451</v>
      </c>
      <c r="Q18" s="15">
        <v>559</v>
      </c>
      <c r="R18" s="15">
        <v>496</v>
      </c>
      <c r="S18" s="15">
        <v>493</v>
      </c>
      <c r="T18" s="15">
        <v>440</v>
      </c>
      <c r="U18" s="15">
        <v>452</v>
      </c>
      <c r="V18" s="15">
        <v>478</v>
      </c>
      <c r="W18" s="15">
        <v>291</v>
      </c>
      <c r="X18" s="15">
        <v>268</v>
      </c>
      <c r="Y18" s="15">
        <v>170</v>
      </c>
      <c r="Z18" s="15">
        <v>104</v>
      </c>
      <c r="AA18" s="15">
        <v>35</v>
      </c>
      <c r="AB18" s="15">
        <v>5</v>
      </c>
      <c r="AC18" s="67">
        <f t="shared" si="1"/>
        <v>314</v>
      </c>
      <c r="AD18" s="15">
        <v>1021</v>
      </c>
      <c r="AE18" s="15">
        <v>3346</v>
      </c>
      <c r="AF18" s="15">
        <v>120</v>
      </c>
      <c r="AG18" s="15">
        <v>127</v>
      </c>
      <c r="AH18" s="15">
        <v>122</v>
      </c>
      <c r="AI18" s="15">
        <v>115</v>
      </c>
      <c r="AJ18" s="15">
        <v>102</v>
      </c>
      <c r="AK18" s="15">
        <v>161</v>
      </c>
      <c r="AL18" s="15">
        <v>139</v>
      </c>
      <c r="AM18" s="15">
        <v>162</v>
      </c>
      <c r="AN18" s="15">
        <v>196</v>
      </c>
      <c r="AO18" s="15">
        <v>233</v>
      </c>
      <c r="AP18" s="15">
        <v>219</v>
      </c>
      <c r="AQ18" s="15">
        <v>206</v>
      </c>
      <c r="AR18" s="15">
        <v>188</v>
      </c>
      <c r="AS18" s="15">
        <v>214</v>
      </c>
      <c r="AT18" s="15">
        <v>209</v>
      </c>
      <c r="AU18" s="15">
        <v>113</v>
      </c>
      <c r="AV18" s="15">
        <v>96</v>
      </c>
      <c r="AW18" s="15">
        <v>55</v>
      </c>
      <c r="AX18" s="15">
        <v>25</v>
      </c>
      <c r="AY18" s="15">
        <v>4</v>
      </c>
      <c r="AZ18" s="15">
        <v>0</v>
      </c>
      <c r="BA18" s="67">
        <f t="shared" si="2"/>
        <v>84</v>
      </c>
      <c r="BB18" s="15">
        <v>540</v>
      </c>
      <c r="BC18" s="15">
        <v>4355</v>
      </c>
      <c r="BD18" s="15">
        <v>97</v>
      </c>
      <c r="BE18" s="15">
        <v>119</v>
      </c>
      <c r="BF18" s="15">
        <v>126</v>
      </c>
      <c r="BG18" s="15">
        <v>129</v>
      </c>
      <c r="BH18" s="15">
        <v>206</v>
      </c>
      <c r="BI18" s="15">
        <v>250</v>
      </c>
      <c r="BJ18" s="15">
        <v>238</v>
      </c>
      <c r="BK18" s="15">
        <v>225</v>
      </c>
      <c r="BL18" s="15">
        <v>255</v>
      </c>
      <c r="BM18" s="15">
        <v>326</v>
      </c>
      <c r="BN18" s="15">
        <v>277</v>
      </c>
      <c r="BO18" s="15">
        <v>287</v>
      </c>
      <c r="BP18" s="15">
        <v>252</v>
      </c>
      <c r="BQ18" s="15">
        <v>238</v>
      </c>
      <c r="BR18" s="15">
        <v>269</v>
      </c>
      <c r="BS18" s="15">
        <v>178</v>
      </c>
      <c r="BT18" s="15">
        <v>172</v>
      </c>
      <c r="BU18" s="15">
        <v>115</v>
      </c>
      <c r="BV18" s="15">
        <v>79</v>
      </c>
      <c r="BW18" s="15">
        <v>31</v>
      </c>
      <c r="BX18" s="15">
        <v>5</v>
      </c>
      <c r="BY18" s="67">
        <f t="shared" si="3"/>
        <v>230</v>
      </c>
      <c r="BZ18" s="15">
        <v>481</v>
      </c>
    </row>
    <row r="19" spans="1:78" x14ac:dyDescent="0.4">
      <c r="A19" s="13">
        <v>18</v>
      </c>
      <c r="B19" s="15">
        <v>6</v>
      </c>
      <c r="C19" s="15" t="s">
        <v>139</v>
      </c>
      <c r="D19" s="15">
        <v>6786</v>
      </c>
      <c r="E19" s="15">
        <v>3173</v>
      </c>
      <c r="F19" s="16">
        <f t="shared" si="0"/>
        <v>0.4675803124078986</v>
      </c>
      <c r="G19" s="15">
        <v>10849</v>
      </c>
      <c r="H19" s="15">
        <v>347</v>
      </c>
      <c r="I19" s="15">
        <v>342</v>
      </c>
      <c r="J19" s="15">
        <v>265</v>
      </c>
      <c r="K19" s="15">
        <v>298</v>
      </c>
      <c r="L19" s="15">
        <v>475</v>
      </c>
      <c r="M19" s="15">
        <v>532</v>
      </c>
      <c r="N19" s="15">
        <v>553</v>
      </c>
      <c r="O19" s="15">
        <v>614</v>
      </c>
      <c r="P19" s="15">
        <v>675</v>
      </c>
      <c r="Q19" s="15">
        <v>806</v>
      </c>
      <c r="R19" s="15">
        <v>652</v>
      </c>
      <c r="S19" s="15">
        <v>586</v>
      </c>
      <c r="T19" s="15">
        <v>552</v>
      </c>
      <c r="U19" s="15">
        <v>566</v>
      </c>
      <c r="V19" s="15">
        <v>544</v>
      </c>
      <c r="W19" s="15">
        <v>367</v>
      </c>
      <c r="X19" s="15">
        <v>280</v>
      </c>
      <c r="Y19" s="15">
        <v>301</v>
      </c>
      <c r="Z19" s="15">
        <v>175</v>
      </c>
      <c r="AA19" s="15">
        <v>64</v>
      </c>
      <c r="AB19" s="15">
        <v>15</v>
      </c>
      <c r="AC19" s="67">
        <f t="shared" si="1"/>
        <v>555</v>
      </c>
      <c r="AD19" s="15">
        <v>1840</v>
      </c>
      <c r="AE19" s="15">
        <v>4738</v>
      </c>
      <c r="AF19" s="15">
        <v>171</v>
      </c>
      <c r="AG19" s="15">
        <v>172</v>
      </c>
      <c r="AH19" s="15">
        <v>145</v>
      </c>
      <c r="AI19" s="15">
        <v>136</v>
      </c>
      <c r="AJ19" s="15">
        <v>172</v>
      </c>
      <c r="AK19" s="15">
        <v>218</v>
      </c>
      <c r="AL19" s="15">
        <v>228</v>
      </c>
      <c r="AM19" s="15">
        <v>267</v>
      </c>
      <c r="AN19" s="15">
        <v>316</v>
      </c>
      <c r="AO19" s="15">
        <v>363</v>
      </c>
      <c r="AP19" s="15">
        <v>293</v>
      </c>
      <c r="AQ19" s="15">
        <v>267</v>
      </c>
      <c r="AR19" s="15">
        <v>218</v>
      </c>
      <c r="AS19" s="15">
        <v>237</v>
      </c>
      <c r="AT19" s="15">
        <v>232</v>
      </c>
      <c r="AU19" s="15">
        <v>147</v>
      </c>
      <c r="AV19" s="15">
        <v>83</v>
      </c>
      <c r="AW19" s="15">
        <v>75</v>
      </c>
      <c r="AX19" s="15">
        <v>45</v>
      </c>
      <c r="AY19" s="15">
        <v>13</v>
      </c>
      <c r="AZ19" s="15">
        <v>1</v>
      </c>
      <c r="BA19" s="67">
        <f t="shared" si="2"/>
        <v>134</v>
      </c>
      <c r="BB19" s="15">
        <v>939</v>
      </c>
      <c r="BC19" s="15">
        <v>6111</v>
      </c>
      <c r="BD19" s="15">
        <v>176</v>
      </c>
      <c r="BE19" s="15">
        <v>170</v>
      </c>
      <c r="BF19" s="15">
        <v>120</v>
      </c>
      <c r="BG19" s="15">
        <v>162</v>
      </c>
      <c r="BH19" s="15">
        <v>303</v>
      </c>
      <c r="BI19" s="15">
        <v>314</v>
      </c>
      <c r="BJ19" s="15">
        <v>325</v>
      </c>
      <c r="BK19" s="15">
        <v>347</v>
      </c>
      <c r="BL19" s="15">
        <v>359</v>
      </c>
      <c r="BM19" s="15">
        <v>443</v>
      </c>
      <c r="BN19" s="15">
        <v>359</v>
      </c>
      <c r="BO19" s="15">
        <v>319</v>
      </c>
      <c r="BP19" s="15">
        <v>334</v>
      </c>
      <c r="BQ19" s="15">
        <v>329</v>
      </c>
      <c r="BR19" s="15">
        <v>312</v>
      </c>
      <c r="BS19" s="15">
        <v>220</v>
      </c>
      <c r="BT19" s="15">
        <v>197</v>
      </c>
      <c r="BU19" s="15">
        <v>226</v>
      </c>
      <c r="BV19" s="15">
        <v>130</v>
      </c>
      <c r="BW19" s="15">
        <v>51</v>
      </c>
      <c r="BX19" s="15">
        <v>14</v>
      </c>
      <c r="BY19" s="67">
        <f t="shared" si="3"/>
        <v>421</v>
      </c>
      <c r="BZ19" s="15">
        <v>901</v>
      </c>
    </row>
    <row r="20" spans="1:78" x14ac:dyDescent="0.4">
      <c r="A20" s="13">
        <v>19</v>
      </c>
      <c r="B20" s="15">
        <v>7</v>
      </c>
      <c r="C20" s="15" t="s">
        <v>140</v>
      </c>
      <c r="D20" s="15">
        <v>5087</v>
      </c>
      <c r="E20" s="15">
        <v>849</v>
      </c>
      <c r="F20" s="16">
        <f t="shared" si="0"/>
        <v>0.16689600943581678</v>
      </c>
      <c r="G20" s="15">
        <v>7570</v>
      </c>
      <c r="H20" s="15">
        <v>149</v>
      </c>
      <c r="I20" s="15">
        <v>190</v>
      </c>
      <c r="J20" s="15">
        <v>183</v>
      </c>
      <c r="K20" s="15">
        <v>182</v>
      </c>
      <c r="L20" s="15">
        <v>338</v>
      </c>
      <c r="M20" s="15">
        <v>408</v>
      </c>
      <c r="N20" s="15">
        <v>369</v>
      </c>
      <c r="O20" s="15">
        <v>384</v>
      </c>
      <c r="P20" s="15">
        <v>409</v>
      </c>
      <c r="Q20" s="15">
        <v>448</v>
      </c>
      <c r="R20" s="15">
        <v>394</v>
      </c>
      <c r="S20" s="15">
        <v>379</v>
      </c>
      <c r="T20" s="15">
        <v>395</v>
      </c>
      <c r="U20" s="15">
        <v>415</v>
      </c>
      <c r="V20" s="15">
        <v>429</v>
      </c>
      <c r="W20" s="15">
        <v>296</v>
      </c>
      <c r="X20" s="15">
        <v>213</v>
      </c>
      <c r="Y20" s="15">
        <v>154</v>
      </c>
      <c r="Z20" s="15">
        <v>80</v>
      </c>
      <c r="AA20" s="15">
        <v>14</v>
      </c>
      <c r="AB20" s="15">
        <v>3</v>
      </c>
      <c r="AC20" s="67">
        <f t="shared" si="1"/>
        <v>251</v>
      </c>
      <c r="AD20" s="15">
        <v>1738</v>
      </c>
      <c r="AE20" s="15">
        <v>3290</v>
      </c>
      <c r="AF20" s="15">
        <v>80</v>
      </c>
      <c r="AG20" s="15">
        <v>91</v>
      </c>
      <c r="AH20" s="15">
        <v>77</v>
      </c>
      <c r="AI20" s="15">
        <v>80</v>
      </c>
      <c r="AJ20" s="15">
        <v>130</v>
      </c>
      <c r="AK20" s="15">
        <v>150</v>
      </c>
      <c r="AL20" s="15">
        <v>149</v>
      </c>
      <c r="AM20" s="15">
        <v>173</v>
      </c>
      <c r="AN20" s="15">
        <v>172</v>
      </c>
      <c r="AO20" s="15">
        <v>189</v>
      </c>
      <c r="AP20" s="15">
        <v>172</v>
      </c>
      <c r="AQ20" s="15">
        <v>154</v>
      </c>
      <c r="AR20" s="15">
        <v>159</v>
      </c>
      <c r="AS20" s="15">
        <v>187</v>
      </c>
      <c r="AT20" s="15">
        <v>184</v>
      </c>
      <c r="AU20" s="15">
        <v>118</v>
      </c>
      <c r="AV20" s="15">
        <v>66</v>
      </c>
      <c r="AW20" s="15">
        <v>49</v>
      </c>
      <c r="AX20" s="15">
        <v>25</v>
      </c>
      <c r="AY20" s="15">
        <v>3</v>
      </c>
      <c r="AZ20" s="15">
        <v>0</v>
      </c>
      <c r="BA20" s="67">
        <f t="shared" si="2"/>
        <v>77</v>
      </c>
      <c r="BB20" s="15">
        <v>882</v>
      </c>
      <c r="BC20" s="15">
        <v>4280</v>
      </c>
      <c r="BD20" s="15">
        <v>69</v>
      </c>
      <c r="BE20" s="15">
        <v>99</v>
      </c>
      <c r="BF20" s="15">
        <v>106</v>
      </c>
      <c r="BG20" s="15">
        <v>102</v>
      </c>
      <c r="BH20" s="15">
        <v>208</v>
      </c>
      <c r="BI20" s="15">
        <v>258</v>
      </c>
      <c r="BJ20" s="15">
        <v>220</v>
      </c>
      <c r="BK20" s="15">
        <v>211</v>
      </c>
      <c r="BL20" s="15">
        <v>237</v>
      </c>
      <c r="BM20" s="15">
        <v>259</v>
      </c>
      <c r="BN20" s="15">
        <v>222</v>
      </c>
      <c r="BO20" s="15">
        <v>225</v>
      </c>
      <c r="BP20" s="15">
        <v>236</v>
      </c>
      <c r="BQ20" s="15">
        <v>228</v>
      </c>
      <c r="BR20" s="15">
        <v>245</v>
      </c>
      <c r="BS20" s="15">
        <v>178</v>
      </c>
      <c r="BT20" s="15">
        <v>147</v>
      </c>
      <c r="BU20" s="15">
        <v>105</v>
      </c>
      <c r="BV20" s="15">
        <v>55</v>
      </c>
      <c r="BW20" s="15">
        <v>11</v>
      </c>
      <c r="BX20" s="15">
        <v>3</v>
      </c>
      <c r="BY20" s="67">
        <f t="shared" si="3"/>
        <v>174</v>
      </c>
      <c r="BZ20" s="15">
        <v>856</v>
      </c>
    </row>
    <row r="21" spans="1:78" x14ac:dyDescent="0.4">
      <c r="A21" s="13">
        <v>20</v>
      </c>
      <c r="B21" s="15">
        <v>8</v>
      </c>
      <c r="C21" s="15" t="s">
        <v>141</v>
      </c>
      <c r="D21" s="15">
        <v>5138</v>
      </c>
      <c r="E21" s="15">
        <v>1229</v>
      </c>
      <c r="F21" s="16">
        <f t="shared" si="0"/>
        <v>0.23919813156870379</v>
      </c>
      <c r="G21" s="15">
        <v>7862</v>
      </c>
      <c r="H21" s="15">
        <v>224</v>
      </c>
      <c r="I21" s="15">
        <v>216</v>
      </c>
      <c r="J21" s="15">
        <v>180</v>
      </c>
      <c r="K21" s="15">
        <v>180</v>
      </c>
      <c r="L21" s="15">
        <v>356</v>
      </c>
      <c r="M21" s="15">
        <v>405</v>
      </c>
      <c r="N21" s="15">
        <v>378</v>
      </c>
      <c r="O21" s="15">
        <v>441</v>
      </c>
      <c r="P21" s="15">
        <v>427</v>
      </c>
      <c r="Q21" s="15">
        <v>486</v>
      </c>
      <c r="R21" s="15">
        <v>431</v>
      </c>
      <c r="S21" s="15">
        <v>448</v>
      </c>
      <c r="T21" s="15">
        <v>432</v>
      </c>
      <c r="U21" s="15">
        <v>498</v>
      </c>
      <c r="V21" s="15">
        <v>504</v>
      </c>
      <c r="W21" s="15">
        <v>358</v>
      </c>
      <c r="X21" s="15">
        <v>273</v>
      </c>
      <c r="Y21" s="15">
        <v>180</v>
      </c>
      <c r="Z21" s="15">
        <v>81</v>
      </c>
      <c r="AA21" s="15">
        <v>23</v>
      </c>
      <c r="AB21" s="15">
        <v>2</v>
      </c>
      <c r="AC21" s="67">
        <f t="shared" si="1"/>
        <v>286</v>
      </c>
      <c r="AD21" s="15">
        <v>1339</v>
      </c>
      <c r="AE21" s="15">
        <v>3745</v>
      </c>
      <c r="AF21" s="15">
        <v>113</v>
      </c>
      <c r="AG21" s="15">
        <v>100</v>
      </c>
      <c r="AH21" s="15">
        <v>94</v>
      </c>
      <c r="AI21" s="15">
        <v>87</v>
      </c>
      <c r="AJ21" s="15">
        <v>161</v>
      </c>
      <c r="AK21" s="15">
        <v>186</v>
      </c>
      <c r="AL21" s="15">
        <v>170</v>
      </c>
      <c r="AM21" s="15">
        <v>218</v>
      </c>
      <c r="AN21" s="15">
        <v>208</v>
      </c>
      <c r="AO21" s="15">
        <v>246</v>
      </c>
      <c r="AP21" s="15">
        <v>213</v>
      </c>
      <c r="AQ21" s="15">
        <v>199</v>
      </c>
      <c r="AR21" s="15">
        <v>216</v>
      </c>
      <c r="AS21" s="15">
        <v>251</v>
      </c>
      <c r="AT21" s="15">
        <v>247</v>
      </c>
      <c r="AU21" s="15">
        <v>143</v>
      </c>
      <c r="AV21" s="15">
        <v>95</v>
      </c>
      <c r="AW21" s="15">
        <v>52</v>
      </c>
      <c r="AX21" s="15">
        <v>21</v>
      </c>
      <c r="AY21" s="15">
        <v>4</v>
      </c>
      <c r="AZ21" s="15">
        <v>1</v>
      </c>
      <c r="BA21" s="67">
        <f t="shared" si="2"/>
        <v>78</v>
      </c>
      <c r="BB21" s="15">
        <v>720</v>
      </c>
      <c r="BC21" s="15">
        <v>4117</v>
      </c>
      <c r="BD21" s="15">
        <v>111</v>
      </c>
      <c r="BE21" s="15">
        <v>116</v>
      </c>
      <c r="BF21" s="15">
        <v>86</v>
      </c>
      <c r="BG21" s="15">
        <v>93</v>
      </c>
      <c r="BH21" s="15">
        <v>195</v>
      </c>
      <c r="BI21" s="15">
        <v>219</v>
      </c>
      <c r="BJ21" s="15">
        <v>208</v>
      </c>
      <c r="BK21" s="15">
        <v>223</v>
      </c>
      <c r="BL21" s="15">
        <v>219</v>
      </c>
      <c r="BM21" s="15">
        <v>240</v>
      </c>
      <c r="BN21" s="15">
        <v>218</v>
      </c>
      <c r="BO21" s="15">
        <v>249</v>
      </c>
      <c r="BP21" s="15">
        <v>216</v>
      </c>
      <c r="BQ21" s="15">
        <v>247</v>
      </c>
      <c r="BR21" s="15">
        <v>257</v>
      </c>
      <c r="BS21" s="15">
        <v>215</v>
      </c>
      <c r="BT21" s="15">
        <v>178</v>
      </c>
      <c r="BU21" s="15">
        <v>128</v>
      </c>
      <c r="BV21" s="15">
        <v>60</v>
      </c>
      <c r="BW21" s="15">
        <v>19</v>
      </c>
      <c r="BX21" s="15">
        <v>1</v>
      </c>
      <c r="BY21" s="67">
        <f t="shared" si="3"/>
        <v>208</v>
      </c>
      <c r="BZ21" s="15">
        <v>619</v>
      </c>
    </row>
    <row r="22" spans="1:78" x14ac:dyDescent="0.4">
      <c r="A22" s="13">
        <v>21</v>
      </c>
      <c r="B22" s="15">
        <v>19</v>
      </c>
      <c r="C22" s="15" t="s">
        <v>142</v>
      </c>
      <c r="D22" s="15">
        <v>5827</v>
      </c>
      <c r="E22" s="15">
        <v>3167</v>
      </c>
      <c r="F22" s="16">
        <f t="shared" si="0"/>
        <v>0.54350437617985237</v>
      </c>
      <c r="G22" s="15">
        <v>11771</v>
      </c>
      <c r="H22" s="15">
        <v>398</v>
      </c>
      <c r="I22" s="15">
        <v>413</v>
      </c>
      <c r="J22" s="15">
        <v>460</v>
      </c>
      <c r="K22" s="15">
        <v>616</v>
      </c>
      <c r="L22" s="15">
        <v>388</v>
      </c>
      <c r="M22" s="15">
        <v>484</v>
      </c>
      <c r="N22" s="15">
        <v>499</v>
      </c>
      <c r="O22" s="15">
        <v>601</v>
      </c>
      <c r="P22" s="15">
        <v>713</v>
      </c>
      <c r="Q22" s="15">
        <v>809</v>
      </c>
      <c r="R22" s="15">
        <v>718</v>
      </c>
      <c r="S22" s="15">
        <v>706</v>
      </c>
      <c r="T22" s="15">
        <v>782</v>
      </c>
      <c r="U22" s="15">
        <v>798</v>
      </c>
      <c r="V22" s="15">
        <v>761</v>
      </c>
      <c r="W22" s="15">
        <v>568</v>
      </c>
      <c r="X22" s="15">
        <v>519</v>
      </c>
      <c r="Y22" s="15">
        <v>436</v>
      </c>
      <c r="Z22" s="15">
        <v>271</v>
      </c>
      <c r="AA22" s="15">
        <v>76</v>
      </c>
      <c r="AB22" s="15">
        <v>7</v>
      </c>
      <c r="AC22" s="67">
        <f t="shared" si="1"/>
        <v>790</v>
      </c>
      <c r="AD22" s="15">
        <v>748</v>
      </c>
      <c r="AE22" s="15">
        <v>5447</v>
      </c>
      <c r="AF22" s="15">
        <v>198</v>
      </c>
      <c r="AG22" s="15">
        <v>216</v>
      </c>
      <c r="AH22" s="15">
        <v>247</v>
      </c>
      <c r="AI22" s="15">
        <v>344</v>
      </c>
      <c r="AJ22" s="15">
        <v>165</v>
      </c>
      <c r="AK22" s="15">
        <v>219</v>
      </c>
      <c r="AL22" s="15">
        <v>226</v>
      </c>
      <c r="AM22" s="15">
        <v>271</v>
      </c>
      <c r="AN22" s="15">
        <v>330</v>
      </c>
      <c r="AO22" s="15">
        <v>376</v>
      </c>
      <c r="AP22" s="15">
        <v>333</v>
      </c>
      <c r="AQ22" s="15">
        <v>319</v>
      </c>
      <c r="AR22" s="15">
        <v>373</v>
      </c>
      <c r="AS22" s="15">
        <v>376</v>
      </c>
      <c r="AT22" s="15">
        <v>348</v>
      </c>
      <c r="AU22" s="15">
        <v>236</v>
      </c>
      <c r="AV22" s="15">
        <v>197</v>
      </c>
      <c r="AW22" s="15">
        <v>139</v>
      </c>
      <c r="AX22" s="15">
        <v>85</v>
      </c>
      <c r="AY22" s="15">
        <v>17</v>
      </c>
      <c r="AZ22" s="15">
        <v>1</v>
      </c>
      <c r="BA22" s="67">
        <f t="shared" si="2"/>
        <v>242</v>
      </c>
      <c r="BB22" s="15">
        <v>431</v>
      </c>
      <c r="BC22" s="15">
        <v>6324</v>
      </c>
      <c r="BD22" s="15">
        <v>200</v>
      </c>
      <c r="BE22" s="15">
        <v>197</v>
      </c>
      <c r="BF22" s="15">
        <v>213</v>
      </c>
      <c r="BG22" s="15">
        <v>272</v>
      </c>
      <c r="BH22" s="15">
        <v>223</v>
      </c>
      <c r="BI22" s="15">
        <v>265</v>
      </c>
      <c r="BJ22" s="15">
        <v>273</v>
      </c>
      <c r="BK22" s="15">
        <v>330</v>
      </c>
      <c r="BL22" s="15">
        <v>383</v>
      </c>
      <c r="BM22" s="15">
        <v>433</v>
      </c>
      <c r="BN22" s="15">
        <v>385</v>
      </c>
      <c r="BO22" s="15">
        <v>387</v>
      </c>
      <c r="BP22" s="15">
        <v>409</v>
      </c>
      <c r="BQ22" s="15">
        <v>422</v>
      </c>
      <c r="BR22" s="15">
        <v>413</v>
      </c>
      <c r="BS22" s="15">
        <v>332</v>
      </c>
      <c r="BT22" s="15">
        <v>322</v>
      </c>
      <c r="BU22" s="15">
        <v>297</v>
      </c>
      <c r="BV22" s="15">
        <v>186</v>
      </c>
      <c r="BW22" s="15">
        <v>59</v>
      </c>
      <c r="BX22" s="15">
        <v>6</v>
      </c>
      <c r="BY22" s="67">
        <f t="shared" si="3"/>
        <v>548</v>
      </c>
      <c r="BZ22" s="15">
        <v>317</v>
      </c>
    </row>
    <row r="23" spans="1:78" x14ac:dyDescent="0.4">
      <c r="A23" s="13">
        <v>22</v>
      </c>
      <c r="B23" s="15">
        <v>20</v>
      </c>
      <c r="C23" s="15" t="s">
        <v>143</v>
      </c>
      <c r="D23" s="15">
        <v>5403</v>
      </c>
      <c r="E23" s="15">
        <v>3344</v>
      </c>
      <c r="F23" s="16">
        <f t="shared" si="0"/>
        <v>0.61891541736072553</v>
      </c>
      <c r="G23" s="15">
        <v>12350</v>
      </c>
      <c r="H23" s="15">
        <v>482</v>
      </c>
      <c r="I23" s="15">
        <v>575</v>
      </c>
      <c r="J23" s="15">
        <v>644</v>
      </c>
      <c r="K23" s="15">
        <v>686</v>
      </c>
      <c r="L23" s="15">
        <v>369</v>
      </c>
      <c r="M23" s="15">
        <v>417</v>
      </c>
      <c r="N23" s="15">
        <v>523</v>
      </c>
      <c r="O23" s="15">
        <v>705</v>
      </c>
      <c r="P23" s="15">
        <v>852</v>
      </c>
      <c r="Q23" s="15">
        <v>1015</v>
      </c>
      <c r="R23" s="15">
        <v>847</v>
      </c>
      <c r="S23" s="15">
        <v>760</v>
      </c>
      <c r="T23" s="15">
        <v>763</v>
      </c>
      <c r="U23" s="15">
        <v>743</v>
      </c>
      <c r="V23" s="15">
        <v>716</v>
      </c>
      <c r="W23" s="15">
        <v>480</v>
      </c>
      <c r="X23" s="15">
        <v>375</v>
      </c>
      <c r="Y23" s="15">
        <v>337</v>
      </c>
      <c r="Z23" s="15">
        <v>173</v>
      </c>
      <c r="AA23" s="15">
        <v>49</v>
      </c>
      <c r="AB23" s="15">
        <v>11</v>
      </c>
      <c r="AC23" s="67">
        <f t="shared" si="1"/>
        <v>570</v>
      </c>
      <c r="AD23" s="15">
        <v>828</v>
      </c>
      <c r="AE23" s="15">
        <v>5706</v>
      </c>
      <c r="AF23" s="15">
        <v>235</v>
      </c>
      <c r="AG23" s="15">
        <v>287</v>
      </c>
      <c r="AH23" s="15">
        <v>321</v>
      </c>
      <c r="AI23" s="15">
        <v>331</v>
      </c>
      <c r="AJ23" s="15">
        <v>160</v>
      </c>
      <c r="AK23" s="15">
        <v>186</v>
      </c>
      <c r="AL23" s="15">
        <v>245</v>
      </c>
      <c r="AM23" s="15">
        <v>312</v>
      </c>
      <c r="AN23" s="15">
        <v>366</v>
      </c>
      <c r="AO23" s="15">
        <v>491</v>
      </c>
      <c r="AP23" s="15">
        <v>406</v>
      </c>
      <c r="AQ23" s="15">
        <v>345</v>
      </c>
      <c r="AR23" s="15">
        <v>386</v>
      </c>
      <c r="AS23" s="15">
        <v>351</v>
      </c>
      <c r="AT23" s="15">
        <v>318</v>
      </c>
      <c r="AU23" s="15">
        <v>212</v>
      </c>
      <c r="AV23" s="15">
        <v>135</v>
      </c>
      <c r="AW23" s="15">
        <v>115</v>
      </c>
      <c r="AX23" s="15">
        <v>47</v>
      </c>
      <c r="AY23" s="15">
        <v>15</v>
      </c>
      <c r="AZ23" s="15">
        <v>2</v>
      </c>
      <c r="BA23" s="67">
        <f t="shared" si="2"/>
        <v>179</v>
      </c>
      <c r="BB23" s="15">
        <v>440</v>
      </c>
      <c r="BC23" s="15">
        <v>6644</v>
      </c>
      <c r="BD23" s="15">
        <v>247</v>
      </c>
      <c r="BE23" s="15">
        <v>288</v>
      </c>
      <c r="BF23" s="15">
        <v>323</v>
      </c>
      <c r="BG23" s="15">
        <v>355</v>
      </c>
      <c r="BH23" s="15">
        <v>209</v>
      </c>
      <c r="BI23" s="15">
        <v>231</v>
      </c>
      <c r="BJ23" s="15">
        <v>278</v>
      </c>
      <c r="BK23" s="15">
        <v>393</v>
      </c>
      <c r="BL23" s="15">
        <v>486</v>
      </c>
      <c r="BM23" s="15">
        <v>524</v>
      </c>
      <c r="BN23" s="15">
        <v>441</v>
      </c>
      <c r="BO23" s="15">
        <v>415</v>
      </c>
      <c r="BP23" s="15">
        <v>377</v>
      </c>
      <c r="BQ23" s="15">
        <v>392</v>
      </c>
      <c r="BR23" s="15">
        <v>398</v>
      </c>
      <c r="BS23" s="15">
        <v>268</v>
      </c>
      <c r="BT23" s="15">
        <v>240</v>
      </c>
      <c r="BU23" s="15">
        <v>222</v>
      </c>
      <c r="BV23" s="15">
        <v>126</v>
      </c>
      <c r="BW23" s="15">
        <v>34</v>
      </c>
      <c r="BX23" s="15">
        <v>9</v>
      </c>
      <c r="BY23" s="67">
        <f t="shared" si="3"/>
        <v>391</v>
      </c>
      <c r="BZ23" s="15">
        <v>388</v>
      </c>
    </row>
    <row r="24" spans="1:78" x14ac:dyDescent="0.4">
      <c r="A24" s="13">
        <v>23</v>
      </c>
      <c r="B24" s="15">
        <v>21</v>
      </c>
      <c r="C24" s="15" t="s">
        <v>144</v>
      </c>
      <c r="D24" s="15">
        <v>3525</v>
      </c>
      <c r="E24" s="15">
        <v>2990</v>
      </c>
      <c r="F24" s="16">
        <f t="shared" si="0"/>
        <v>0.84822695035460993</v>
      </c>
      <c r="G24" s="15">
        <v>7964</v>
      </c>
      <c r="H24" s="15">
        <v>221</v>
      </c>
      <c r="I24" s="15">
        <v>314</v>
      </c>
      <c r="J24" s="15">
        <v>374</v>
      </c>
      <c r="K24" s="15">
        <v>375</v>
      </c>
      <c r="L24" s="15">
        <v>214</v>
      </c>
      <c r="M24" s="15">
        <v>188</v>
      </c>
      <c r="N24" s="15">
        <v>216</v>
      </c>
      <c r="O24" s="15">
        <v>348</v>
      </c>
      <c r="P24" s="15">
        <v>486</v>
      </c>
      <c r="Q24" s="15">
        <v>576</v>
      </c>
      <c r="R24" s="15">
        <v>500</v>
      </c>
      <c r="S24" s="15">
        <v>535</v>
      </c>
      <c r="T24" s="15">
        <v>504</v>
      </c>
      <c r="U24" s="15">
        <v>564</v>
      </c>
      <c r="V24" s="15">
        <v>678</v>
      </c>
      <c r="W24" s="15">
        <v>642</v>
      </c>
      <c r="X24" s="15">
        <v>518</v>
      </c>
      <c r="Y24" s="15">
        <v>322</v>
      </c>
      <c r="Z24" s="15">
        <v>114</v>
      </c>
      <c r="AA24" s="15">
        <v>29</v>
      </c>
      <c r="AB24" s="15">
        <v>0</v>
      </c>
      <c r="AC24" s="67">
        <f t="shared" si="1"/>
        <v>465</v>
      </c>
      <c r="AD24" s="15">
        <v>246</v>
      </c>
      <c r="AE24" s="15">
        <v>3613</v>
      </c>
      <c r="AF24" s="15">
        <v>111</v>
      </c>
      <c r="AG24" s="15">
        <v>170</v>
      </c>
      <c r="AH24" s="15">
        <v>180</v>
      </c>
      <c r="AI24" s="15">
        <v>191</v>
      </c>
      <c r="AJ24" s="15">
        <v>90</v>
      </c>
      <c r="AK24" s="15">
        <v>82</v>
      </c>
      <c r="AL24" s="15">
        <v>97</v>
      </c>
      <c r="AM24" s="15">
        <v>158</v>
      </c>
      <c r="AN24" s="15">
        <v>226</v>
      </c>
      <c r="AO24" s="15">
        <v>261</v>
      </c>
      <c r="AP24" s="15">
        <v>231</v>
      </c>
      <c r="AQ24" s="15">
        <v>229</v>
      </c>
      <c r="AR24" s="15">
        <v>243</v>
      </c>
      <c r="AS24" s="15">
        <v>229</v>
      </c>
      <c r="AT24" s="15">
        <v>285</v>
      </c>
      <c r="AU24" s="15">
        <v>292</v>
      </c>
      <c r="AV24" s="15">
        <v>212</v>
      </c>
      <c r="AW24" s="15">
        <v>140</v>
      </c>
      <c r="AX24" s="15">
        <v>46</v>
      </c>
      <c r="AY24" s="15">
        <v>5</v>
      </c>
      <c r="AZ24" s="15">
        <v>0</v>
      </c>
      <c r="BA24" s="67">
        <f t="shared" si="2"/>
        <v>191</v>
      </c>
      <c r="BB24" s="15">
        <v>135</v>
      </c>
      <c r="BC24" s="15">
        <v>4351</v>
      </c>
      <c r="BD24" s="15">
        <v>110</v>
      </c>
      <c r="BE24" s="15">
        <v>144</v>
      </c>
      <c r="BF24" s="15">
        <v>194</v>
      </c>
      <c r="BG24" s="15">
        <v>184</v>
      </c>
      <c r="BH24" s="15">
        <v>124</v>
      </c>
      <c r="BI24" s="15">
        <v>106</v>
      </c>
      <c r="BJ24" s="15">
        <v>119</v>
      </c>
      <c r="BK24" s="15">
        <v>190</v>
      </c>
      <c r="BL24" s="15">
        <v>260</v>
      </c>
      <c r="BM24" s="15">
        <v>315</v>
      </c>
      <c r="BN24" s="15">
        <v>269</v>
      </c>
      <c r="BO24" s="15">
        <v>306</v>
      </c>
      <c r="BP24" s="15">
        <v>261</v>
      </c>
      <c r="BQ24" s="15">
        <v>335</v>
      </c>
      <c r="BR24" s="15">
        <v>393</v>
      </c>
      <c r="BS24" s="15">
        <v>350</v>
      </c>
      <c r="BT24" s="15">
        <v>306</v>
      </c>
      <c r="BU24" s="15">
        <v>182</v>
      </c>
      <c r="BV24" s="15">
        <v>68</v>
      </c>
      <c r="BW24" s="15">
        <v>24</v>
      </c>
      <c r="BX24" s="15">
        <v>0</v>
      </c>
      <c r="BY24" s="67">
        <f t="shared" si="3"/>
        <v>274</v>
      </c>
      <c r="BZ24" s="15">
        <v>111</v>
      </c>
    </row>
    <row r="25" spans="1:78" x14ac:dyDescent="0.4">
      <c r="A25" s="13">
        <v>24</v>
      </c>
      <c r="B25" s="15">
        <v>23</v>
      </c>
      <c r="C25" s="15" t="s">
        <v>145</v>
      </c>
      <c r="D25" s="15">
        <v>2490</v>
      </c>
      <c r="E25" s="15">
        <v>2057</v>
      </c>
      <c r="F25" s="16">
        <f t="shared" si="0"/>
        <v>0.82610441767068277</v>
      </c>
      <c r="G25" s="15">
        <v>5385</v>
      </c>
      <c r="H25" s="15">
        <v>139</v>
      </c>
      <c r="I25" s="15">
        <v>230</v>
      </c>
      <c r="J25" s="15">
        <v>264</v>
      </c>
      <c r="K25" s="15">
        <v>219</v>
      </c>
      <c r="L25" s="15">
        <v>151</v>
      </c>
      <c r="M25" s="15">
        <v>126</v>
      </c>
      <c r="N25" s="15">
        <v>159</v>
      </c>
      <c r="O25" s="15">
        <v>237</v>
      </c>
      <c r="P25" s="15">
        <v>338</v>
      </c>
      <c r="Q25" s="15">
        <v>372</v>
      </c>
      <c r="R25" s="15">
        <v>267</v>
      </c>
      <c r="S25" s="15">
        <v>290</v>
      </c>
      <c r="T25" s="15">
        <v>331</v>
      </c>
      <c r="U25" s="15">
        <v>494</v>
      </c>
      <c r="V25" s="15">
        <v>635</v>
      </c>
      <c r="W25" s="15">
        <v>449</v>
      </c>
      <c r="X25" s="15">
        <v>311</v>
      </c>
      <c r="Y25" s="15">
        <v>190</v>
      </c>
      <c r="Z25" s="15">
        <v>56</v>
      </c>
      <c r="AA25" s="15">
        <v>11</v>
      </c>
      <c r="AB25" s="15">
        <v>0</v>
      </c>
      <c r="AC25" s="67">
        <f t="shared" si="1"/>
        <v>257</v>
      </c>
      <c r="AD25" s="15">
        <v>116</v>
      </c>
      <c r="AE25" s="15">
        <v>2460</v>
      </c>
      <c r="AF25" s="15">
        <v>76</v>
      </c>
      <c r="AG25" s="15">
        <v>119</v>
      </c>
      <c r="AH25" s="15">
        <v>144</v>
      </c>
      <c r="AI25" s="15">
        <v>122</v>
      </c>
      <c r="AJ25" s="15">
        <v>69</v>
      </c>
      <c r="AK25" s="15">
        <v>60</v>
      </c>
      <c r="AL25" s="15">
        <v>79</v>
      </c>
      <c r="AM25" s="15">
        <v>108</v>
      </c>
      <c r="AN25" s="15">
        <v>146</v>
      </c>
      <c r="AO25" s="15">
        <v>165</v>
      </c>
      <c r="AP25" s="15">
        <v>120</v>
      </c>
      <c r="AQ25" s="15">
        <v>132</v>
      </c>
      <c r="AR25" s="15">
        <v>147</v>
      </c>
      <c r="AS25" s="15">
        <v>199</v>
      </c>
      <c r="AT25" s="15">
        <v>267</v>
      </c>
      <c r="AU25" s="15">
        <v>215</v>
      </c>
      <c r="AV25" s="15">
        <v>124</v>
      </c>
      <c r="AW25" s="15">
        <v>75</v>
      </c>
      <c r="AX25" s="15">
        <v>19</v>
      </c>
      <c r="AY25" s="15">
        <v>2</v>
      </c>
      <c r="AZ25" s="15">
        <v>0</v>
      </c>
      <c r="BA25" s="67">
        <f t="shared" si="2"/>
        <v>96</v>
      </c>
      <c r="BB25" s="15">
        <v>72</v>
      </c>
      <c r="BC25" s="15">
        <v>2925</v>
      </c>
      <c r="BD25" s="15">
        <v>63</v>
      </c>
      <c r="BE25" s="15">
        <v>111</v>
      </c>
      <c r="BF25" s="15">
        <v>120</v>
      </c>
      <c r="BG25" s="15">
        <v>97</v>
      </c>
      <c r="BH25" s="15">
        <v>82</v>
      </c>
      <c r="BI25" s="15">
        <v>66</v>
      </c>
      <c r="BJ25" s="15">
        <v>80</v>
      </c>
      <c r="BK25" s="15">
        <v>129</v>
      </c>
      <c r="BL25" s="15">
        <v>192</v>
      </c>
      <c r="BM25" s="15">
        <v>207</v>
      </c>
      <c r="BN25" s="15">
        <v>147</v>
      </c>
      <c r="BO25" s="15">
        <v>158</v>
      </c>
      <c r="BP25" s="15">
        <v>184</v>
      </c>
      <c r="BQ25" s="15">
        <v>295</v>
      </c>
      <c r="BR25" s="15">
        <v>368</v>
      </c>
      <c r="BS25" s="15">
        <v>234</v>
      </c>
      <c r="BT25" s="15">
        <v>187</v>
      </c>
      <c r="BU25" s="15">
        <v>115</v>
      </c>
      <c r="BV25" s="15">
        <v>37</v>
      </c>
      <c r="BW25" s="15">
        <v>9</v>
      </c>
      <c r="BX25" s="15">
        <v>0</v>
      </c>
      <c r="BY25" s="67">
        <f t="shared" si="3"/>
        <v>161</v>
      </c>
      <c r="BZ25" s="15">
        <v>44</v>
      </c>
    </row>
    <row r="26" spans="1:78" x14ac:dyDescent="0.4">
      <c r="A26" s="13">
        <v>25</v>
      </c>
      <c r="B26" s="15">
        <v>24</v>
      </c>
      <c r="C26" s="15" t="s">
        <v>146</v>
      </c>
      <c r="D26" s="15">
        <v>2140</v>
      </c>
      <c r="E26" s="15">
        <v>1667</v>
      </c>
      <c r="F26" s="16">
        <f t="shared" si="0"/>
        <v>0.77897196261682244</v>
      </c>
      <c r="G26" s="15">
        <v>4952</v>
      </c>
      <c r="H26" s="15">
        <v>151</v>
      </c>
      <c r="I26" s="15">
        <v>211</v>
      </c>
      <c r="J26" s="15">
        <v>231</v>
      </c>
      <c r="K26" s="15">
        <v>296</v>
      </c>
      <c r="L26" s="15">
        <v>168</v>
      </c>
      <c r="M26" s="15">
        <v>113</v>
      </c>
      <c r="N26" s="15">
        <v>177</v>
      </c>
      <c r="O26" s="15">
        <v>224</v>
      </c>
      <c r="P26" s="15">
        <v>300</v>
      </c>
      <c r="Q26" s="15">
        <v>342</v>
      </c>
      <c r="R26" s="15">
        <v>321</v>
      </c>
      <c r="S26" s="15">
        <v>323</v>
      </c>
      <c r="T26" s="15">
        <v>303</v>
      </c>
      <c r="U26" s="15">
        <v>437</v>
      </c>
      <c r="V26" s="15">
        <v>468</v>
      </c>
      <c r="W26" s="15">
        <v>343</v>
      </c>
      <c r="X26" s="15">
        <v>217</v>
      </c>
      <c r="Y26" s="15">
        <v>127</v>
      </c>
      <c r="Z26" s="15">
        <v>63</v>
      </c>
      <c r="AA26" s="15">
        <v>18</v>
      </c>
      <c r="AB26" s="15">
        <v>3</v>
      </c>
      <c r="AC26" s="67">
        <f t="shared" si="1"/>
        <v>211</v>
      </c>
      <c r="AD26" s="15">
        <v>116</v>
      </c>
      <c r="AE26" s="15">
        <v>2204</v>
      </c>
      <c r="AF26" s="15">
        <v>73</v>
      </c>
      <c r="AG26" s="15">
        <v>101</v>
      </c>
      <c r="AH26" s="15">
        <v>120</v>
      </c>
      <c r="AI26" s="15">
        <v>150</v>
      </c>
      <c r="AJ26" s="15">
        <v>74</v>
      </c>
      <c r="AK26" s="15">
        <v>40</v>
      </c>
      <c r="AL26" s="15">
        <v>79</v>
      </c>
      <c r="AM26" s="15">
        <v>99</v>
      </c>
      <c r="AN26" s="15">
        <v>144</v>
      </c>
      <c r="AO26" s="15">
        <v>135</v>
      </c>
      <c r="AP26" s="15">
        <v>137</v>
      </c>
      <c r="AQ26" s="15">
        <v>152</v>
      </c>
      <c r="AR26" s="15">
        <v>140</v>
      </c>
      <c r="AS26" s="15">
        <v>186</v>
      </c>
      <c r="AT26" s="15">
        <v>204</v>
      </c>
      <c r="AU26" s="15">
        <v>151</v>
      </c>
      <c r="AV26" s="15">
        <v>90</v>
      </c>
      <c r="AW26" s="15">
        <v>45</v>
      </c>
      <c r="AX26" s="15">
        <v>20</v>
      </c>
      <c r="AY26" s="15">
        <v>2</v>
      </c>
      <c r="AZ26" s="15">
        <v>0</v>
      </c>
      <c r="BA26" s="67">
        <f t="shared" si="2"/>
        <v>67</v>
      </c>
      <c r="BB26" s="15">
        <v>62</v>
      </c>
      <c r="BC26" s="15">
        <v>2748</v>
      </c>
      <c r="BD26" s="15">
        <v>78</v>
      </c>
      <c r="BE26" s="15">
        <v>110</v>
      </c>
      <c r="BF26" s="15">
        <v>111</v>
      </c>
      <c r="BG26" s="15">
        <v>146</v>
      </c>
      <c r="BH26" s="15">
        <v>94</v>
      </c>
      <c r="BI26" s="15">
        <v>73</v>
      </c>
      <c r="BJ26" s="15">
        <v>98</v>
      </c>
      <c r="BK26" s="15">
        <v>125</v>
      </c>
      <c r="BL26" s="15">
        <v>156</v>
      </c>
      <c r="BM26" s="15">
        <v>207</v>
      </c>
      <c r="BN26" s="15">
        <v>184</v>
      </c>
      <c r="BO26" s="15">
        <v>171</v>
      </c>
      <c r="BP26" s="15">
        <v>163</v>
      </c>
      <c r="BQ26" s="15">
        <v>251</v>
      </c>
      <c r="BR26" s="15">
        <v>264</v>
      </c>
      <c r="BS26" s="15">
        <v>192</v>
      </c>
      <c r="BT26" s="15">
        <v>127</v>
      </c>
      <c r="BU26" s="15">
        <v>82</v>
      </c>
      <c r="BV26" s="15">
        <v>43</v>
      </c>
      <c r="BW26" s="15">
        <v>16</v>
      </c>
      <c r="BX26" s="15">
        <v>3</v>
      </c>
      <c r="BY26" s="67">
        <f t="shared" si="3"/>
        <v>144</v>
      </c>
      <c r="BZ26" s="15">
        <v>54</v>
      </c>
    </row>
    <row r="27" spans="1:78" x14ac:dyDescent="0.4">
      <c r="A27" s="13">
        <v>26</v>
      </c>
      <c r="B27" s="15">
        <v>22</v>
      </c>
      <c r="C27" s="15" t="s">
        <v>147</v>
      </c>
      <c r="D27" s="15">
        <v>7066</v>
      </c>
      <c r="E27" s="15">
        <v>3663</v>
      </c>
      <c r="F27" s="16">
        <f t="shared" si="0"/>
        <v>0.51839796207189359</v>
      </c>
      <c r="G27" s="15">
        <v>13509</v>
      </c>
      <c r="H27" s="15">
        <v>446</v>
      </c>
      <c r="I27" s="15">
        <v>493</v>
      </c>
      <c r="J27" s="15">
        <v>538</v>
      </c>
      <c r="K27" s="15">
        <v>603</v>
      </c>
      <c r="L27" s="15">
        <v>502</v>
      </c>
      <c r="M27" s="15">
        <v>527</v>
      </c>
      <c r="N27" s="15">
        <v>686</v>
      </c>
      <c r="O27" s="15">
        <v>702</v>
      </c>
      <c r="P27" s="15">
        <v>833</v>
      </c>
      <c r="Q27" s="15">
        <v>941</v>
      </c>
      <c r="R27" s="15">
        <v>814</v>
      </c>
      <c r="S27" s="15">
        <v>791</v>
      </c>
      <c r="T27" s="15">
        <v>880</v>
      </c>
      <c r="U27" s="15">
        <v>813</v>
      </c>
      <c r="V27" s="15">
        <v>784</v>
      </c>
      <c r="W27" s="15">
        <v>599</v>
      </c>
      <c r="X27" s="15">
        <v>531</v>
      </c>
      <c r="Y27" s="15">
        <v>443</v>
      </c>
      <c r="Z27" s="15">
        <v>259</v>
      </c>
      <c r="AA27" s="15">
        <v>66</v>
      </c>
      <c r="AB27" s="15">
        <v>12</v>
      </c>
      <c r="AC27" s="67">
        <f t="shared" si="1"/>
        <v>780</v>
      </c>
      <c r="AD27" s="15">
        <v>1246</v>
      </c>
      <c r="AE27" s="15">
        <v>6024</v>
      </c>
      <c r="AF27" s="15">
        <v>226</v>
      </c>
      <c r="AG27" s="15">
        <v>266</v>
      </c>
      <c r="AH27" s="15">
        <v>281</v>
      </c>
      <c r="AI27" s="15">
        <v>302</v>
      </c>
      <c r="AJ27" s="15">
        <v>197</v>
      </c>
      <c r="AK27" s="15">
        <v>206</v>
      </c>
      <c r="AL27" s="15">
        <v>280</v>
      </c>
      <c r="AM27" s="15">
        <v>299</v>
      </c>
      <c r="AN27" s="15">
        <v>366</v>
      </c>
      <c r="AO27" s="15">
        <v>432</v>
      </c>
      <c r="AP27" s="15">
        <v>346</v>
      </c>
      <c r="AQ27" s="15">
        <v>363</v>
      </c>
      <c r="AR27" s="15">
        <v>395</v>
      </c>
      <c r="AS27" s="15">
        <v>394</v>
      </c>
      <c r="AT27" s="15">
        <v>354</v>
      </c>
      <c r="AU27" s="15">
        <v>242</v>
      </c>
      <c r="AV27" s="15">
        <v>196</v>
      </c>
      <c r="AW27" s="15">
        <v>152</v>
      </c>
      <c r="AX27" s="15">
        <v>57</v>
      </c>
      <c r="AY27" s="15">
        <v>15</v>
      </c>
      <c r="AZ27" s="15">
        <v>1</v>
      </c>
      <c r="BA27" s="67">
        <f t="shared" si="2"/>
        <v>225</v>
      </c>
      <c r="BB27" s="15">
        <v>654</v>
      </c>
      <c r="BC27" s="15">
        <v>7485</v>
      </c>
      <c r="BD27" s="15">
        <v>220</v>
      </c>
      <c r="BE27" s="15">
        <v>227</v>
      </c>
      <c r="BF27" s="15">
        <v>257</v>
      </c>
      <c r="BG27" s="15">
        <v>301</v>
      </c>
      <c r="BH27" s="15">
        <v>305</v>
      </c>
      <c r="BI27" s="15">
        <v>321</v>
      </c>
      <c r="BJ27" s="15">
        <v>406</v>
      </c>
      <c r="BK27" s="15">
        <v>403</v>
      </c>
      <c r="BL27" s="15">
        <v>467</v>
      </c>
      <c r="BM27" s="15">
        <v>509</v>
      </c>
      <c r="BN27" s="15">
        <v>468</v>
      </c>
      <c r="BO27" s="15">
        <v>428</v>
      </c>
      <c r="BP27" s="15">
        <v>485</v>
      </c>
      <c r="BQ27" s="15">
        <v>419</v>
      </c>
      <c r="BR27" s="15">
        <v>430</v>
      </c>
      <c r="BS27" s="15">
        <v>357</v>
      </c>
      <c r="BT27" s="15">
        <v>335</v>
      </c>
      <c r="BU27" s="15">
        <v>291</v>
      </c>
      <c r="BV27" s="15">
        <v>202</v>
      </c>
      <c r="BW27" s="15">
        <v>51</v>
      </c>
      <c r="BX27" s="15">
        <v>11</v>
      </c>
      <c r="BY27" s="67">
        <f t="shared" si="3"/>
        <v>555</v>
      </c>
      <c r="BZ27" s="15">
        <v>592</v>
      </c>
    </row>
    <row r="28" spans="1:78" x14ac:dyDescent="0.4">
      <c r="A28" s="13">
        <v>27</v>
      </c>
      <c r="B28" s="15">
        <v>25</v>
      </c>
      <c r="C28" s="15" t="s">
        <v>148</v>
      </c>
      <c r="D28" s="15">
        <v>7027</v>
      </c>
      <c r="E28" s="15">
        <v>2146</v>
      </c>
      <c r="F28" s="16">
        <f t="shared" si="0"/>
        <v>0.30539348228262414</v>
      </c>
      <c r="G28" s="15">
        <v>12775</v>
      </c>
      <c r="H28" s="15">
        <v>546</v>
      </c>
      <c r="I28" s="15">
        <v>494</v>
      </c>
      <c r="J28" s="15">
        <v>447</v>
      </c>
      <c r="K28" s="15">
        <v>634</v>
      </c>
      <c r="L28" s="15">
        <v>686</v>
      </c>
      <c r="M28" s="15">
        <v>612</v>
      </c>
      <c r="N28" s="15">
        <v>744</v>
      </c>
      <c r="O28" s="15">
        <v>794</v>
      </c>
      <c r="P28" s="15">
        <v>770</v>
      </c>
      <c r="Q28" s="15">
        <v>897</v>
      </c>
      <c r="R28" s="15">
        <v>820</v>
      </c>
      <c r="S28" s="15">
        <v>807</v>
      </c>
      <c r="T28" s="15">
        <v>729</v>
      </c>
      <c r="U28" s="15">
        <v>735</v>
      </c>
      <c r="V28" s="15">
        <v>598</v>
      </c>
      <c r="W28" s="15">
        <v>414</v>
      </c>
      <c r="X28" s="15">
        <v>287</v>
      </c>
      <c r="Y28" s="15">
        <v>264</v>
      </c>
      <c r="Z28" s="15">
        <v>129</v>
      </c>
      <c r="AA28" s="15">
        <v>38</v>
      </c>
      <c r="AB28" s="15">
        <v>11</v>
      </c>
      <c r="AC28" s="67">
        <f t="shared" si="1"/>
        <v>442</v>
      </c>
      <c r="AD28" s="15">
        <v>1319</v>
      </c>
      <c r="AE28" s="15">
        <v>5970</v>
      </c>
      <c r="AF28" s="15">
        <v>297</v>
      </c>
      <c r="AG28" s="15">
        <v>258</v>
      </c>
      <c r="AH28" s="15">
        <v>233</v>
      </c>
      <c r="AI28" s="15">
        <v>328</v>
      </c>
      <c r="AJ28" s="15">
        <v>321</v>
      </c>
      <c r="AK28" s="15">
        <v>263</v>
      </c>
      <c r="AL28" s="15">
        <v>336</v>
      </c>
      <c r="AM28" s="15">
        <v>372</v>
      </c>
      <c r="AN28" s="15">
        <v>349</v>
      </c>
      <c r="AO28" s="15">
        <v>432</v>
      </c>
      <c r="AP28" s="15">
        <v>366</v>
      </c>
      <c r="AQ28" s="15">
        <v>378</v>
      </c>
      <c r="AR28" s="15">
        <v>329</v>
      </c>
      <c r="AS28" s="15">
        <v>340</v>
      </c>
      <c r="AT28" s="15">
        <v>273</v>
      </c>
      <c r="AU28" s="15">
        <v>156</v>
      </c>
      <c r="AV28" s="15">
        <v>101</v>
      </c>
      <c r="AW28" s="15">
        <v>70</v>
      </c>
      <c r="AX28" s="15">
        <v>39</v>
      </c>
      <c r="AY28" s="15">
        <v>4</v>
      </c>
      <c r="AZ28" s="15">
        <v>1</v>
      </c>
      <c r="BA28" s="67">
        <f t="shared" si="2"/>
        <v>114</v>
      </c>
      <c r="BB28" s="15">
        <v>724</v>
      </c>
      <c r="BC28" s="15">
        <v>6805</v>
      </c>
      <c r="BD28" s="15">
        <v>249</v>
      </c>
      <c r="BE28" s="15">
        <v>236</v>
      </c>
      <c r="BF28" s="15">
        <v>214</v>
      </c>
      <c r="BG28" s="15">
        <v>306</v>
      </c>
      <c r="BH28" s="15">
        <v>365</v>
      </c>
      <c r="BI28" s="15">
        <v>349</v>
      </c>
      <c r="BJ28" s="15">
        <v>408</v>
      </c>
      <c r="BK28" s="15">
        <v>422</v>
      </c>
      <c r="BL28" s="15">
        <v>421</v>
      </c>
      <c r="BM28" s="15">
        <v>465</v>
      </c>
      <c r="BN28" s="15">
        <v>454</v>
      </c>
      <c r="BO28" s="15">
        <v>429</v>
      </c>
      <c r="BP28" s="15">
        <v>400</v>
      </c>
      <c r="BQ28" s="15">
        <v>395</v>
      </c>
      <c r="BR28" s="15">
        <v>325</v>
      </c>
      <c r="BS28" s="15">
        <v>258</v>
      </c>
      <c r="BT28" s="15">
        <v>186</v>
      </c>
      <c r="BU28" s="15">
        <v>194</v>
      </c>
      <c r="BV28" s="15">
        <v>90</v>
      </c>
      <c r="BW28" s="15">
        <v>34</v>
      </c>
      <c r="BX28" s="15">
        <v>10</v>
      </c>
      <c r="BY28" s="67">
        <f t="shared" si="3"/>
        <v>328</v>
      </c>
      <c r="BZ28" s="15">
        <v>595</v>
      </c>
    </row>
    <row r="29" spans="1:78" x14ac:dyDescent="0.4">
      <c r="A29" s="13">
        <v>28</v>
      </c>
      <c r="B29" s="15">
        <v>26</v>
      </c>
      <c r="C29" s="15" t="s">
        <v>149</v>
      </c>
      <c r="D29" s="15">
        <v>5147</v>
      </c>
      <c r="E29" s="15">
        <v>2968</v>
      </c>
      <c r="F29" s="16">
        <f t="shared" si="0"/>
        <v>0.57664659024674569</v>
      </c>
      <c r="G29" s="15">
        <v>10789</v>
      </c>
      <c r="H29" s="15">
        <v>404</v>
      </c>
      <c r="I29" s="15">
        <v>416</v>
      </c>
      <c r="J29" s="15">
        <v>500</v>
      </c>
      <c r="K29" s="15">
        <v>544</v>
      </c>
      <c r="L29" s="15">
        <v>365</v>
      </c>
      <c r="M29" s="15">
        <v>438</v>
      </c>
      <c r="N29" s="15">
        <v>529</v>
      </c>
      <c r="O29" s="15">
        <v>617</v>
      </c>
      <c r="P29" s="15">
        <v>665</v>
      </c>
      <c r="Q29" s="15">
        <v>662</v>
      </c>
      <c r="R29" s="15">
        <v>633</v>
      </c>
      <c r="S29" s="15">
        <v>657</v>
      </c>
      <c r="T29" s="15">
        <v>600</v>
      </c>
      <c r="U29" s="15">
        <v>718</v>
      </c>
      <c r="V29" s="15">
        <v>737</v>
      </c>
      <c r="W29" s="15">
        <v>523</v>
      </c>
      <c r="X29" s="15">
        <v>401</v>
      </c>
      <c r="Y29" s="15">
        <v>339</v>
      </c>
      <c r="Z29" s="15">
        <v>186</v>
      </c>
      <c r="AA29" s="15">
        <v>64</v>
      </c>
      <c r="AB29" s="15">
        <v>7</v>
      </c>
      <c r="AC29" s="67">
        <f t="shared" si="1"/>
        <v>596</v>
      </c>
      <c r="AD29" s="15">
        <v>784</v>
      </c>
      <c r="AE29" s="15">
        <v>5137</v>
      </c>
      <c r="AF29" s="15">
        <v>224</v>
      </c>
      <c r="AG29" s="15">
        <v>218</v>
      </c>
      <c r="AH29" s="15">
        <v>259</v>
      </c>
      <c r="AI29" s="15">
        <v>319</v>
      </c>
      <c r="AJ29" s="15">
        <v>165</v>
      </c>
      <c r="AK29" s="15">
        <v>217</v>
      </c>
      <c r="AL29" s="15">
        <v>250</v>
      </c>
      <c r="AM29" s="15">
        <v>303</v>
      </c>
      <c r="AN29" s="15">
        <v>297</v>
      </c>
      <c r="AO29" s="15">
        <v>324</v>
      </c>
      <c r="AP29" s="15">
        <v>276</v>
      </c>
      <c r="AQ29" s="15">
        <v>303</v>
      </c>
      <c r="AR29" s="15">
        <v>292</v>
      </c>
      <c r="AS29" s="15">
        <v>339</v>
      </c>
      <c r="AT29" s="15">
        <v>356</v>
      </c>
      <c r="AU29" s="15">
        <v>218</v>
      </c>
      <c r="AV29" s="15">
        <v>145</v>
      </c>
      <c r="AW29" s="15">
        <v>119</v>
      </c>
      <c r="AX29" s="15">
        <v>55</v>
      </c>
      <c r="AY29" s="15">
        <v>12</v>
      </c>
      <c r="AZ29" s="15">
        <v>2</v>
      </c>
      <c r="BA29" s="67">
        <f t="shared" si="2"/>
        <v>188</v>
      </c>
      <c r="BB29" s="15">
        <v>444</v>
      </c>
      <c r="BC29" s="15">
        <v>5652</v>
      </c>
      <c r="BD29" s="15">
        <v>180</v>
      </c>
      <c r="BE29" s="15">
        <v>198</v>
      </c>
      <c r="BF29" s="15">
        <v>241</v>
      </c>
      <c r="BG29" s="15">
        <v>225</v>
      </c>
      <c r="BH29" s="15">
        <v>200</v>
      </c>
      <c r="BI29" s="15">
        <v>221</v>
      </c>
      <c r="BJ29" s="15">
        <v>279</v>
      </c>
      <c r="BK29" s="15">
        <v>314</v>
      </c>
      <c r="BL29" s="15">
        <v>368</v>
      </c>
      <c r="BM29" s="15">
        <v>338</v>
      </c>
      <c r="BN29" s="15">
        <v>357</v>
      </c>
      <c r="BO29" s="15">
        <v>354</v>
      </c>
      <c r="BP29" s="15">
        <v>308</v>
      </c>
      <c r="BQ29" s="15">
        <v>379</v>
      </c>
      <c r="BR29" s="15">
        <v>381</v>
      </c>
      <c r="BS29" s="15">
        <v>305</v>
      </c>
      <c r="BT29" s="15">
        <v>256</v>
      </c>
      <c r="BU29" s="15">
        <v>220</v>
      </c>
      <c r="BV29" s="15">
        <v>131</v>
      </c>
      <c r="BW29" s="15">
        <v>52</v>
      </c>
      <c r="BX29" s="15">
        <v>5</v>
      </c>
      <c r="BY29" s="67">
        <f t="shared" si="3"/>
        <v>408</v>
      </c>
      <c r="BZ29" s="15">
        <v>340</v>
      </c>
    </row>
    <row r="30" spans="1:78" x14ac:dyDescent="0.4">
      <c r="A30" s="13">
        <v>29</v>
      </c>
      <c r="B30" s="15">
        <v>27</v>
      </c>
      <c r="C30" s="15" t="s">
        <v>150</v>
      </c>
      <c r="D30" s="15">
        <v>4960</v>
      </c>
      <c r="E30" s="15">
        <v>3497</v>
      </c>
      <c r="F30" s="16">
        <f t="shared" si="0"/>
        <v>0.7050403225806452</v>
      </c>
      <c r="G30" s="15">
        <v>11821</v>
      </c>
      <c r="H30" s="15">
        <v>369</v>
      </c>
      <c r="I30" s="15">
        <v>491</v>
      </c>
      <c r="J30" s="15">
        <v>568</v>
      </c>
      <c r="K30" s="15">
        <v>502</v>
      </c>
      <c r="L30" s="15">
        <v>350</v>
      </c>
      <c r="M30" s="15">
        <v>353</v>
      </c>
      <c r="N30" s="15">
        <v>391</v>
      </c>
      <c r="O30" s="15">
        <v>609</v>
      </c>
      <c r="P30" s="15">
        <v>705</v>
      </c>
      <c r="Q30" s="15">
        <v>728</v>
      </c>
      <c r="R30" s="15">
        <v>619</v>
      </c>
      <c r="S30" s="15">
        <v>799</v>
      </c>
      <c r="T30" s="15">
        <v>994</v>
      </c>
      <c r="U30" s="15">
        <v>1134</v>
      </c>
      <c r="V30" s="15">
        <v>1097</v>
      </c>
      <c r="W30" s="15">
        <v>736</v>
      </c>
      <c r="X30" s="15">
        <v>485</v>
      </c>
      <c r="Y30" s="15">
        <v>354</v>
      </c>
      <c r="Z30" s="15">
        <v>169</v>
      </c>
      <c r="AA30" s="15">
        <v>42</v>
      </c>
      <c r="AB30" s="15">
        <v>6</v>
      </c>
      <c r="AC30" s="67">
        <f t="shared" si="1"/>
        <v>571</v>
      </c>
      <c r="AD30" s="15">
        <v>320</v>
      </c>
      <c r="AE30" s="15">
        <v>5457</v>
      </c>
      <c r="AF30" s="15">
        <v>191</v>
      </c>
      <c r="AG30" s="15">
        <v>254</v>
      </c>
      <c r="AH30" s="15">
        <v>293</v>
      </c>
      <c r="AI30" s="15">
        <v>246</v>
      </c>
      <c r="AJ30" s="15">
        <v>166</v>
      </c>
      <c r="AK30" s="15">
        <v>156</v>
      </c>
      <c r="AL30" s="15">
        <v>181</v>
      </c>
      <c r="AM30" s="15">
        <v>286</v>
      </c>
      <c r="AN30" s="15">
        <v>314</v>
      </c>
      <c r="AO30" s="15">
        <v>344</v>
      </c>
      <c r="AP30" s="15">
        <v>277</v>
      </c>
      <c r="AQ30" s="15">
        <v>339</v>
      </c>
      <c r="AR30" s="15">
        <v>444</v>
      </c>
      <c r="AS30" s="15">
        <v>527</v>
      </c>
      <c r="AT30" s="15">
        <v>540</v>
      </c>
      <c r="AU30" s="15">
        <v>334</v>
      </c>
      <c r="AV30" s="15">
        <v>214</v>
      </c>
      <c r="AW30" s="15">
        <v>123</v>
      </c>
      <c r="AX30" s="15">
        <v>40</v>
      </c>
      <c r="AY30" s="15">
        <v>8</v>
      </c>
      <c r="AZ30" s="15">
        <v>0</v>
      </c>
      <c r="BA30" s="67">
        <f t="shared" si="2"/>
        <v>171</v>
      </c>
      <c r="BB30" s="15">
        <v>180</v>
      </c>
      <c r="BC30" s="15">
        <v>6364</v>
      </c>
      <c r="BD30" s="15">
        <v>178</v>
      </c>
      <c r="BE30" s="15">
        <v>237</v>
      </c>
      <c r="BF30" s="15">
        <v>275</v>
      </c>
      <c r="BG30" s="15">
        <v>256</v>
      </c>
      <c r="BH30" s="15">
        <v>184</v>
      </c>
      <c r="BI30" s="15">
        <v>197</v>
      </c>
      <c r="BJ30" s="15">
        <v>210</v>
      </c>
      <c r="BK30" s="15">
        <v>323</v>
      </c>
      <c r="BL30" s="15">
        <v>391</v>
      </c>
      <c r="BM30" s="15">
        <v>384</v>
      </c>
      <c r="BN30" s="15">
        <v>342</v>
      </c>
      <c r="BO30" s="15">
        <v>460</v>
      </c>
      <c r="BP30" s="15">
        <v>550</v>
      </c>
      <c r="BQ30" s="15">
        <v>607</v>
      </c>
      <c r="BR30" s="15">
        <v>557</v>
      </c>
      <c r="BS30" s="15">
        <v>402</v>
      </c>
      <c r="BT30" s="15">
        <v>271</v>
      </c>
      <c r="BU30" s="15">
        <v>231</v>
      </c>
      <c r="BV30" s="15">
        <v>129</v>
      </c>
      <c r="BW30" s="15">
        <v>34</v>
      </c>
      <c r="BX30" s="15">
        <v>6</v>
      </c>
      <c r="BY30" s="67">
        <f t="shared" si="3"/>
        <v>400</v>
      </c>
      <c r="BZ30" s="15">
        <v>140</v>
      </c>
    </row>
    <row r="31" spans="1:78" x14ac:dyDescent="0.4">
      <c r="A31" s="13">
        <v>30</v>
      </c>
      <c r="B31" s="15">
        <v>28</v>
      </c>
      <c r="C31" s="15" t="s">
        <v>151</v>
      </c>
      <c r="D31" s="15">
        <v>4795</v>
      </c>
      <c r="E31" s="15">
        <v>3135</v>
      </c>
      <c r="F31" s="16">
        <f t="shared" si="0"/>
        <v>0.65380604796663189</v>
      </c>
      <c r="G31" s="15">
        <v>10750</v>
      </c>
      <c r="H31" s="15">
        <v>475</v>
      </c>
      <c r="I31" s="15">
        <v>550</v>
      </c>
      <c r="J31" s="15">
        <v>503</v>
      </c>
      <c r="K31" s="15">
        <v>416</v>
      </c>
      <c r="L31" s="15">
        <v>317</v>
      </c>
      <c r="M31" s="15">
        <v>365</v>
      </c>
      <c r="N31" s="15">
        <v>491</v>
      </c>
      <c r="O31" s="15">
        <v>681</v>
      </c>
      <c r="P31" s="15">
        <v>726</v>
      </c>
      <c r="Q31" s="15">
        <v>596</v>
      </c>
      <c r="R31" s="15">
        <v>632</v>
      </c>
      <c r="S31" s="15">
        <v>658</v>
      </c>
      <c r="T31" s="15">
        <v>701</v>
      </c>
      <c r="U31" s="15">
        <v>787</v>
      </c>
      <c r="V31" s="15">
        <v>828</v>
      </c>
      <c r="W31" s="15">
        <v>522</v>
      </c>
      <c r="X31" s="15">
        <v>434</v>
      </c>
      <c r="Y31" s="15">
        <v>291</v>
      </c>
      <c r="Z31" s="15">
        <v>122</v>
      </c>
      <c r="AA31" s="15">
        <v>38</v>
      </c>
      <c r="AB31" s="15">
        <v>1</v>
      </c>
      <c r="AC31" s="67">
        <f t="shared" si="1"/>
        <v>452</v>
      </c>
      <c r="AD31" s="15">
        <v>616</v>
      </c>
      <c r="AE31" s="15">
        <v>5025</v>
      </c>
      <c r="AF31" s="15">
        <v>249</v>
      </c>
      <c r="AG31" s="15">
        <v>251</v>
      </c>
      <c r="AH31" s="15">
        <v>266</v>
      </c>
      <c r="AI31" s="15">
        <v>216</v>
      </c>
      <c r="AJ31" s="15">
        <v>149</v>
      </c>
      <c r="AK31" s="15">
        <v>137</v>
      </c>
      <c r="AL31" s="15">
        <v>223</v>
      </c>
      <c r="AM31" s="15">
        <v>327</v>
      </c>
      <c r="AN31" s="15">
        <v>353</v>
      </c>
      <c r="AO31" s="15">
        <v>292</v>
      </c>
      <c r="AP31" s="15">
        <v>268</v>
      </c>
      <c r="AQ31" s="15">
        <v>291</v>
      </c>
      <c r="AR31" s="15">
        <v>335</v>
      </c>
      <c r="AS31" s="15">
        <v>356</v>
      </c>
      <c r="AT31" s="15">
        <v>388</v>
      </c>
      <c r="AU31" s="15">
        <v>232</v>
      </c>
      <c r="AV31" s="15">
        <v>176</v>
      </c>
      <c r="AW31" s="15">
        <v>103</v>
      </c>
      <c r="AX31" s="15">
        <v>32</v>
      </c>
      <c r="AY31" s="15">
        <v>10</v>
      </c>
      <c r="AZ31" s="15">
        <v>0</v>
      </c>
      <c r="BA31" s="67">
        <f t="shared" si="2"/>
        <v>145</v>
      </c>
      <c r="BB31" s="15">
        <v>371</v>
      </c>
      <c r="BC31" s="15">
        <v>5725</v>
      </c>
      <c r="BD31" s="15">
        <v>226</v>
      </c>
      <c r="BE31" s="15">
        <v>299</v>
      </c>
      <c r="BF31" s="15">
        <v>237</v>
      </c>
      <c r="BG31" s="15">
        <v>200</v>
      </c>
      <c r="BH31" s="15">
        <v>168</v>
      </c>
      <c r="BI31" s="15">
        <v>228</v>
      </c>
      <c r="BJ31" s="15">
        <v>268</v>
      </c>
      <c r="BK31" s="15">
        <v>354</v>
      </c>
      <c r="BL31" s="15">
        <v>373</v>
      </c>
      <c r="BM31" s="15">
        <v>304</v>
      </c>
      <c r="BN31" s="15">
        <v>364</v>
      </c>
      <c r="BO31" s="15">
        <v>367</v>
      </c>
      <c r="BP31" s="15">
        <v>366</v>
      </c>
      <c r="BQ31" s="15">
        <v>431</v>
      </c>
      <c r="BR31" s="15">
        <v>440</v>
      </c>
      <c r="BS31" s="15">
        <v>290</v>
      </c>
      <c r="BT31" s="15">
        <v>258</v>
      </c>
      <c r="BU31" s="15">
        <v>188</v>
      </c>
      <c r="BV31" s="15">
        <v>90</v>
      </c>
      <c r="BW31" s="15">
        <v>28</v>
      </c>
      <c r="BX31" s="15">
        <v>1</v>
      </c>
      <c r="BY31" s="67">
        <f t="shared" si="3"/>
        <v>307</v>
      </c>
      <c r="BZ31" s="15">
        <v>245</v>
      </c>
    </row>
    <row r="32" spans="1:78" x14ac:dyDescent="0.4">
      <c r="A32" s="13">
        <v>31</v>
      </c>
      <c r="B32" s="15">
        <v>9</v>
      </c>
      <c r="C32" s="15" t="s">
        <v>152</v>
      </c>
      <c r="D32" s="15">
        <v>7391</v>
      </c>
      <c r="E32" s="15">
        <v>2677</v>
      </c>
      <c r="F32" s="16">
        <f t="shared" si="0"/>
        <v>0.36219726694628601</v>
      </c>
      <c r="G32" s="15">
        <v>11532</v>
      </c>
      <c r="H32" s="15">
        <v>308</v>
      </c>
      <c r="I32" s="15">
        <v>316</v>
      </c>
      <c r="J32" s="15">
        <v>330</v>
      </c>
      <c r="K32" s="15">
        <v>587</v>
      </c>
      <c r="L32" s="15">
        <v>870</v>
      </c>
      <c r="M32" s="15">
        <v>647</v>
      </c>
      <c r="N32" s="15">
        <v>599</v>
      </c>
      <c r="O32" s="15">
        <v>581</v>
      </c>
      <c r="P32" s="15">
        <v>635</v>
      </c>
      <c r="Q32" s="15">
        <v>803</v>
      </c>
      <c r="R32" s="15">
        <v>773</v>
      </c>
      <c r="S32" s="15">
        <v>690</v>
      </c>
      <c r="T32" s="15">
        <v>599</v>
      </c>
      <c r="U32" s="15">
        <v>596</v>
      </c>
      <c r="V32" s="15">
        <v>535</v>
      </c>
      <c r="W32" s="15">
        <v>345</v>
      </c>
      <c r="X32" s="15">
        <v>303</v>
      </c>
      <c r="Y32" s="15">
        <v>230</v>
      </c>
      <c r="Z32" s="15">
        <v>133</v>
      </c>
      <c r="AA32" s="15">
        <v>47</v>
      </c>
      <c r="AB32" s="15">
        <v>8</v>
      </c>
      <c r="AC32" s="67">
        <f t="shared" si="1"/>
        <v>418</v>
      </c>
      <c r="AD32" s="15">
        <v>1597</v>
      </c>
      <c r="AE32" s="15">
        <v>5173</v>
      </c>
      <c r="AF32" s="15">
        <v>152</v>
      </c>
      <c r="AG32" s="15">
        <v>173</v>
      </c>
      <c r="AH32" s="15">
        <v>165</v>
      </c>
      <c r="AI32" s="15">
        <v>274</v>
      </c>
      <c r="AJ32" s="15">
        <v>400</v>
      </c>
      <c r="AK32" s="15">
        <v>252</v>
      </c>
      <c r="AL32" s="15">
        <v>255</v>
      </c>
      <c r="AM32" s="15">
        <v>241</v>
      </c>
      <c r="AN32" s="15">
        <v>272</v>
      </c>
      <c r="AO32" s="15">
        <v>368</v>
      </c>
      <c r="AP32" s="15">
        <v>351</v>
      </c>
      <c r="AQ32" s="15">
        <v>307</v>
      </c>
      <c r="AR32" s="15">
        <v>263</v>
      </c>
      <c r="AS32" s="15">
        <v>271</v>
      </c>
      <c r="AT32" s="15">
        <v>235</v>
      </c>
      <c r="AU32" s="15">
        <v>125</v>
      </c>
      <c r="AV32" s="15">
        <v>115</v>
      </c>
      <c r="AW32" s="15">
        <v>66</v>
      </c>
      <c r="AX32" s="15">
        <v>35</v>
      </c>
      <c r="AY32" s="15">
        <v>13</v>
      </c>
      <c r="AZ32" s="15">
        <v>1</v>
      </c>
      <c r="BA32" s="67">
        <f t="shared" si="2"/>
        <v>115</v>
      </c>
      <c r="BB32" s="15">
        <v>839</v>
      </c>
      <c r="BC32" s="15">
        <v>6359</v>
      </c>
      <c r="BD32" s="15">
        <v>156</v>
      </c>
      <c r="BE32" s="15">
        <v>143</v>
      </c>
      <c r="BF32" s="15">
        <v>165</v>
      </c>
      <c r="BG32" s="15">
        <v>313</v>
      </c>
      <c r="BH32" s="15">
        <v>470</v>
      </c>
      <c r="BI32" s="15">
        <v>395</v>
      </c>
      <c r="BJ32" s="15">
        <v>344</v>
      </c>
      <c r="BK32" s="15">
        <v>340</v>
      </c>
      <c r="BL32" s="15">
        <v>363</v>
      </c>
      <c r="BM32" s="15">
        <v>435</v>
      </c>
      <c r="BN32" s="15">
        <v>422</v>
      </c>
      <c r="BO32" s="15">
        <v>383</v>
      </c>
      <c r="BP32" s="15">
        <v>336</v>
      </c>
      <c r="BQ32" s="15">
        <v>325</v>
      </c>
      <c r="BR32" s="15">
        <v>300</v>
      </c>
      <c r="BS32" s="15">
        <v>220</v>
      </c>
      <c r="BT32" s="15">
        <v>188</v>
      </c>
      <c r="BU32" s="15">
        <v>164</v>
      </c>
      <c r="BV32" s="15">
        <v>98</v>
      </c>
      <c r="BW32" s="15">
        <v>34</v>
      </c>
      <c r="BX32" s="15">
        <v>7</v>
      </c>
      <c r="BY32" s="67">
        <f t="shared" si="3"/>
        <v>303</v>
      </c>
      <c r="BZ32" s="15">
        <v>758</v>
      </c>
    </row>
    <row r="33" spans="1:78" x14ac:dyDescent="0.4">
      <c r="A33" s="13">
        <v>32</v>
      </c>
      <c r="B33" s="15">
        <v>10</v>
      </c>
      <c r="C33" s="15" t="s">
        <v>153</v>
      </c>
      <c r="D33" s="15">
        <v>7634</v>
      </c>
      <c r="E33" s="15">
        <v>2319</v>
      </c>
      <c r="F33" s="16">
        <f t="shared" si="0"/>
        <v>0.30377259627980091</v>
      </c>
      <c r="G33" s="15">
        <v>11884</v>
      </c>
      <c r="H33" s="15">
        <v>363</v>
      </c>
      <c r="I33" s="15">
        <v>341</v>
      </c>
      <c r="J33" s="15">
        <v>381</v>
      </c>
      <c r="K33" s="15">
        <v>659</v>
      </c>
      <c r="L33" s="15">
        <v>1263</v>
      </c>
      <c r="M33" s="15">
        <v>763</v>
      </c>
      <c r="N33" s="15">
        <v>643</v>
      </c>
      <c r="O33" s="15">
        <v>638</v>
      </c>
      <c r="P33" s="15">
        <v>695</v>
      </c>
      <c r="Q33" s="15">
        <v>784</v>
      </c>
      <c r="R33" s="15">
        <v>668</v>
      </c>
      <c r="S33" s="15">
        <v>513</v>
      </c>
      <c r="T33" s="15">
        <v>536</v>
      </c>
      <c r="U33" s="15">
        <v>551</v>
      </c>
      <c r="V33" s="15">
        <v>521</v>
      </c>
      <c r="W33" s="15">
        <v>322</v>
      </c>
      <c r="X33" s="15">
        <v>260</v>
      </c>
      <c r="Y33" s="15">
        <v>219</v>
      </c>
      <c r="Z33" s="15">
        <v>145</v>
      </c>
      <c r="AA33" s="15">
        <v>49</v>
      </c>
      <c r="AB33" s="15">
        <v>7</v>
      </c>
      <c r="AC33" s="67">
        <f t="shared" si="1"/>
        <v>420</v>
      </c>
      <c r="AD33" s="15">
        <v>1563</v>
      </c>
      <c r="AE33" s="15">
        <v>5569</v>
      </c>
      <c r="AF33" s="15">
        <v>195</v>
      </c>
      <c r="AG33" s="15">
        <v>171</v>
      </c>
      <c r="AH33" s="15">
        <v>194</v>
      </c>
      <c r="AI33" s="15">
        <v>313</v>
      </c>
      <c r="AJ33" s="15">
        <v>676</v>
      </c>
      <c r="AK33" s="15">
        <v>331</v>
      </c>
      <c r="AL33" s="15">
        <v>278</v>
      </c>
      <c r="AM33" s="15">
        <v>279</v>
      </c>
      <c r="AN33" s="15">
        <v>298</v>
      </c>
      <c r="AO33" s="15">
        <v>360</v>
      </c>
      <c r="AP33" s="15">
        <v>302</v>
      </c>
      <c r="AQ33" s="15">
        <v>216</v>
      </c>
      <c r="AR33" s="15">
        <v>257</v>
      </c>
      <c r="AS33" s="15">
        <v>253</v>
      </c>
      <c r="AT33" s="15">
        <v>246</v>
      </c>
      <c r="AU33" s="15">
        <v>133</v>
      </c>
      <c r="AV33" s="15">
        <v>96</v>
      </c>
      <c r="AW33" s="15">
        <v>54</v>
      </c>
      <c r="AX33" s="15">
        <v>30</v>
      </c>
      <c r="AY33" s="15">
        <v>11</v>
      </c>
      <c r="AZ33" s="15">
        <v>1</v>
      </c>
      <c r="BA33" s="67">
        <f t="shared" si="2"/>
        <v>96</v>
      </c>
      <c r="BB33" s="15">
        <v>875</v>
      </c>
      <c r="BC33" s="15">
        <v>6315</v>
      </c>
      <c r="BD33" s="15">
        <v>168</v>
      </c>
      <c r="BE33" s="15">
        <v>170</v>
      </c>
      <c r="BF33" s="15">
        <v>187</v>
      </c>
      <c r="BG33" s="15">
        <v>346</v>
      </c>
      <c r="BH33" s="15">
        <v>587</v>
      </c>
      <c r="BI33" s="15">
        <v>432</v>
      </c>
      <c r="BJ33" s="15">
        <v>365</v>
      </c>
      <c r="BK33" s="15">
        <v>359</v>
      </c>
      <c r="BL33" s="15">
        <v>397</v>
      </c>
      <c r="BM33" s="15">
        <v>424</v>
      </c>
      <c r="BN33" s="15">
        <v>366</v>
      </c>
      <c r="BO33" s="15">
        <v>297</v>
      </c>
      <c r="BP33" s="15">
        <v>279</v>
      </c>
      <c r="BQ33" s="15">
        <v>298</v>
      </c>
      <c r="BR33" s="15">
        <v>275</v>
      </c>
      <c r="BS33" s="15">
        <v>189</v>
      </c>
      <c r="BT33" s="15">
        <v>164</v>
      </c>
      <c r="BU33" s="15">
        <v>165</v>
      </c>
      <c r="BV33" s="15">
        <v>115</v>
      </c>
      <c r="BW33" s="15">
        <v>38</v>
      </c>
      <c r="BX33" s="15">
        <v>6</v>
      </c>
      <c r="BY33" s="67">
        <f t="shared" si="3"/>
        <v>324</v>
      </c>
      <c r="BZ33" s="15">
        <v>688</v>
      </c>
    </row>
    <row r="34" spans="1:78" x14ac:dyDescent="0.4">
      <c r="A34" s="13">
        <v>33</v>
      </c>
      <c r="B34" s="15">
        <v>11</v>
      </c>
      <c r="C34" s="15" t="s">
        <v>154</v>
      </c>
      <c r="D34" s="15">
        <v>9577</v>
      </c>
      <c r="E34" s="15">
        <v>3543</v>
      </c>
      <c r="F34" s="16">
        <f t="shared" si="0"/>
        <v>0.36994883575232329</v>
      </c>
      <c r="G34" s="15">
        <v>16617</v>
      </c>
      <c r="H34" s="15">
        <v>510</v>
      </c>
      <c r="I34" s="15">
        <v>534</v>
      </c>
      <c r="J34" s="15">
        <v>612</v>
      </c>
      <c r="K34" s="15">
        <v>720</v>
      </c>
      <c r="L34" s="15">
        <v>1068</v>
      </c>
      <c r="M34" s="15">
        <v>865</v>
      </c>
      <c r="N34" s="15">
        <v>765</v>
      </c>
      <c r="O34" s="15">
        <v>903</v>
      </c>
      <c r="P34" s="15">
        <v>1008</v>
      </c>
      <c r="Q34" s="15">
        <v>1260</v>
      </c>
      <c r="R34" s="15">
        <v>1116</v>
      </c>
      <c r="S34" s="15">
        <v>977</v>
      </c>
      <c r="T34" s="15">
        <v>970</v>
      </c>
      <c r="U34" s="15">
        <v>966</v>
      </c>
      <c r="V34" s="15">
        <v>794</v>
      </c>
      <c r="W34" s="15">
        <v>599</v>
      </c>
      <c r="X34" s="15">
        <v>442</v>
      </c>
      <c r="Y34" s="15">
        <v>414</v>
      </c>
      <c r="Z34" s="15">
        <v>257</v>
      </c>
      <c r="AA34" s="15">
        <v>69</v>
      </c>
      <c r="AB34" s="15">
        <v>10</v>
      </c>
      <c r="AC34" s="67">
        <f t="shared" si="1"/>
        <v>750</v>
      </c>
      <c r="AD34" s="15">
        <v>1758</v>
      </c>
      <c r="AE34" s="15">
        <v>7673</v>
      </c>
      <c r="AF34" s="15">
        <v>231</v>
      </c>
      <c r="AG34" s="15">
        <v>279</v>
      </c>
      <c r="AH34" s="15">
        <v>297</v>
      </c>
      <c r="AI34" s="15">
        <v>376</v>
      </c>
      <c r="AJ34" s="15">
        <v>488</v>
      </c>
      <c r="AK34" s="15">
        <v>365</v>
      </c>
      <c r="AL34" s="15">
        <v>331</v>
      </c>
      <c r="AM34" s="15">
        <v>432</v>
      </c>
      <c r="AN34" s="15">
        <v>453</v>
      </c>
      <c r="AO34" s="15">
        <v>615</v>
      </c>
      <c r="AP34" s="15">
        <v>512</v>
      </c>
      <c r="AQ34" s="15">
        <v>458</v>
      </c>
      <c r="AR34" s="15">
        <v>487</v>
      </c>
      <c r="AS34" s="15">
        <v>464</v>
      </c>
      <c r="AT34" s="15">
        <v>364</v>
      </c>
      <c r="AU34" s="15">
        <v>252</v>
      </c>
      <c r="AV34" s="15">
        <v>148</v>
      </c>
      <c r="AW34" s="15">
        <v>99</v>
      </c>
      <c r="AX34" s="15">
        <v>70</v>
      </c>
      <c r="AY34" s="15">
        <v>14</v>
      </c>
      <c r="AZ34" s="15">
        <v>1</v>
      </c>
      <c r="BA34" s="67">
        <f t="shared" si="2"/>
        <v>184</v>
      </c>
      <c r="BB34" s="15">
        <v>937</v>
      </c>
      <c r="BC34" s="15">
        <v>8944</v>
      </c>
      <c r="BD34" s="15">
        <v>279</v>
      </c>
      <c r="BE34" s="15">
        <v>255</v>
      </c>
      <c r="BF34" s="15">
        <v>315</v>
      </c>
      <c r="BG34" s="15">
        <v>344</v>
      </c>
      <c r="BH34" s="15">
        <v>580</v>
      </c>
      <c r="BI34" s="15">
        <v>500</v>
      </c>
      <c r="BJ34" s="15">
        <v>434</v>
      </c>
      <c r="BK34" s="15">
        <v>471</v>
      </c>
      <c r="BL34" s="15">
        <v>555</v>
      </c>
      <c r="BM34" s="15">
        <v>645</v>
      </c>
      <c r="BN34" s="15">
        <v>604</v>
      </c>
      <c r="BO34" s="15">
        <v>519</v>
      </c>
      <c r="BP34" s="15">
        <v>483</v>
      </c>
      <c r="BQ34" s="15">
        <v>502</v>
      </c>
      <c r="BR34" s="15">
        <v>430</v>
      </c>
      <c r="BS34" s="15">
        <v>347</v>
      </c>
      <c r="BT34" s="15">
        <v>294</v>
      </c>
      <c r="BU34" s="15">
        <v>315</v>
      </c>
      <c r="BV34" s="15">
        <v>187</v>
      </c>
      <c r="BW34" s="15">
        <v>55</v>
      </c>
      <c r="BX34" s="15">
        <v>9</v>
      </c>
      <c r="BY34" s="67">
        <f t="shared" si="3"/>
        <v>566</v>
      </c>
      <c r="BZ34" s="15">
        <v>821</v>
      </c>
    </row>
    <row r="35" spans="1:78" x14ac:dyDescent="0.4">
      <c r="A35" s="13">
        <v>34</v>
      </c>
      <c r="B35" s="15">
        <v>12</v>
      </c>
      <c r="C35" s="15" t="s">
        <v>155</v>
      </c>
      <c r="D35" s="15">
        <v>11055</v>
      </c>
      <c r="E35" s="15">
        <v>2830</v>
      </c>
      <c r="F35" s="16">
        <f t="shared" si="0"/>
        <v>0.25599276345545002</v>
      </c>
      <c r="G35" s="15">
        <v>16576</v>
      </c>
      <c r="H35" s="15">
        <v>433</v>
      </c>
      <c r="I35" s="15">
        <v>354</v>
      </c>
      <c r="J35" s="15">
        <v>364</v>
      </c>
      <c r="K35" s="15">
        <v>1143</v>
      </c>
      <c r="L35" s="15">
        <v>2310</v>
      </c>
      <c r="M35" s="15">
        <v>1161</v>
      </c>
      <c r="N35" s="15">
        <v>903</v>
      </c>
      <c r="O35" s="15">
        <v>780</v>
      </c>
      <c r="P35" s="15">
        <v>840</v>
      </c>
      <c r="Q35" s="15">
        <v>845</v>
      </c>
      <c r="R35" s="15">
        <v>815</v>
      </c>
      <c r="S35" s="15">
        <v>705</v>
      </c>
      <c r="T35" s="15">
        <v>721</v>
      </c>
      <c r="U35" s="15">
        <v>711</v>
      </c>
      <c r="V35" s="15">
        <v>650</v>
      </c>
      <c r="W35" s="15">
        <v>464</v>
      </c>
      <c r="X35" s="15">
        <v>405</v>
      </c>
      <c r="Y35" s="15">
        <v>354</v>
      </c>
      <c r="Z35" s="15">
        <v>196</v>
      </c>
      <c r="AA35" s="15">
        <v>62</v>
      </c>
      <c r="AB35" s="15">
        <v>9</v>
      </c>
      <c r="AC35" s="67">
        <f t="shared" si="1"/>
        <v>621</v>
      </c>
      <c r="AD35" s="15">
        <v>2351</v>
      </c>
      <c r="AE35" s="15">
        <v>8119</v>
      </c>
      <c r="AF35" s="15">
        <v>221</v>
      </c>
      <c r="AG35" s="15">
        <v>178</v>
      </c>
      <c r="AH35" s="15">
        <v>186</v>
      </c>
      <c r="AI35" s="15">
        <v>546</v>
      </c>
      <c r="AJ35" s="15">
        <v>1392</v>
      </c>
      <c r="AK35" s="15">
        <v>566</v>
      </c>
      <c r="AL35" s="15">
        <v>444</v>
      </c>
      <c r="AM35" s="15">
        <v>348</v>
      </c>
      <c r="AN35" s="15">
        <v>409</v>
      </c>
      <c r="AO35" s="15">
        <v>410</v>
      </c>
      <c r="AP35" s="15">
        <v>386</v>
      </c>
      <c r="AQ35" s="15">
        <v>324</v>
      </c>
      <c r="AR35" s="15">
        <v>349</v>
      </c>
      <c r="AS35" s="15">
        <v>327</v>
      </c>
      <c r="AT35" s="15">
        <v>292</v>
      </c>
      <c r="AU35" s="15">
        <v>181</v>
      </c>
      <c r="AV35" s="15">
        <v>141</v>
      </c>
      <c r="AW35" s="15">
        <v>114</v>
      </c>
      <c r="AX35" s="15">
        <v>50</v>
      </c>
      <c r="AY35" s="15">
        <v>9</v>
      </c>
      <c r="AZ35" s="15">
        <v>1</v>
      </c>
      <c r="BA35" s="67">
        <f t="shared" si="2"/>
        <v>174</v>
      </c>
      <c r="BB35" s="15">
        <v>1245</v>
      </c>
      <c r="BC35" s="15">
        <v>8457</v>
      </c>
      <c r="BD35" s="15">
        <v>212</v>
      </c>
      <c r="BE35" s="15">
        <v>176</v>
      </c>
      <c r="BF35" s="15">
        <v>178</v>
      </c>
      <c r="BG35" s="15">
        <v>597</v>
      </c>
      <c r="BH35" s="15">
        <v>918</v>
      </c>
      <c r="BI35" s="15">
        <v>595</v>
      </c>
      <c r="BJ35" s="15">
        <v>459</v>
      </c>
      <c r="BK35" s="15">
        <v>432</v>
      </c>
      <c r="BL35" s="15">
        <v>431</v>
      </c>
      <c r="BM35" s="15">
        <v>435</v>
      </c>
      <c r="BN35" s="15">
        <v>429</v>
      </c>
      <c r="BO35" s="15">
        <v>381</v>
      </c>
      <c r="BP35" s="15">
        <v>372</v>
      </c>
      <c r="BQ35" s="15">
        <v>384</v>
      </c>
      <c r="BR35" s="15">
        <v>358</v>
      </c>
      <c r="BS35" s="15">
        <v>283</v>
      </c>
      <c r="BT35" s="15">
        <v>264</v>
      </c>
      <c r="BU35" s="15">
        <v>240</v>
      </c>
      <c r="BV35" s="15">
        <v>146</v>
      </c>
      <c r="BW35" s="15">
        <v>53</v>
      </c>
      <c r="BX35" s="15">
        <v>8</v>
      </c>
      <c r="BY35" s="67">
        <f t="shared" si="3"/>
        <v>447</v>
      </c>
      <c r="BZ35" s="15">
        <v>1106</v>
      </c>
    </row>
    <row r="36" spans="1:78" x14ac:dyDescent="0.4">
      <c r="A36" s="13">
        <v>35</v>
      </c>
      <c r="B36" s="15">
        <v>13</v>
      </c>
      <c r="C36" s="15" t="s">
        <v>156</v>
      </c>
      <c r="D36" s="15">
        <v>5475</v>
      </c>
      <c r="E36" s="15">
        <v>2800</v>
      </c>
      <c r="F36" s="16">
        <f t="shared" si="0"/>
        <v>0.51141552511415522</v>
      </c>
      <c r="G36" s="15">
        <v>11392</v>
      </c>
      <c r="H36" s="15">
        <v>404</v>
      </c>
      <c r="I36" s="15">
        <v>485</v>
      </c>
      <c r="J36" s="15">
        <v>539</v>
      </c>
      <c r="K36" s="15">
        <v>627</v>
      </c>
      <c r="L36" s="15">
        <v>498</v>
      </c>
      <c r="M36" s="15">
        <v>396</v>
      </c>
      <c r="N36" s="15">
        <v>459</v>
      </c>
      <c r="O36" s="15">
        <v>569</v>
      </c>
      <c r="P36" s="15">
        <v>619</v>
      </c>
      <c r="Q36" s="15">
        <v>788</v>
      </c>
      <c r="R36" s="15">
        <v>818</v>
      </c>
      <c r="S36" s="15">
        <v>767</v>
      </c>
      <c r="T36" s="15">
        <v>717</v>
      </c>
      <c r="U36" s="15">
        <v>750</v>
      </c>
      <c r="V36" s="15">
        <v>675</v>
      </c>
      <c r="W36" s="15">
        <v>532</v>
      </c>
      <c r="X36" s="15">
        <v>440</v>
      </c>
      <c r="Y36" s="15">
        <v>303</v>
      </c>
      <c r="Z36" s="15">
        <v>133</v>
      </c>
      <c r="AA36" s="15">
        <v>25</v>
      </c>
      <c r="AB36" s="15">
        <v>4</v>
      </c>
      <c r="AC36" s="67">
        <f t="shared" si="1"/>
        <v>465</v>
      </c>
      <c r="AD36" s="15">
        <v>844</v>
      </c>
      <c r="AE36" s="15">
        <v>5295</v>
      </c>
      <c r="AF36" s="15">
        <v>203</v>
      </c>
      <c r="AG36" s="15">
        <v>232</v>
      </c>
      <c r="AH36" s="15">
        <v>302</v>
      </c>
      <c r="AI36" s="15">
        <v>317</v>
      </c>
      <c r="AJ36" s="15">
        <v>251</v>
      </c>
      <c r="AK36" s="15">
        <v>175</v>
      </c>
      <c r="AL36" s="15">
        <v>213</v>
      </c>
      <c r="AM36" s="15">
        <v>288</v>
      </c>
      <c r="AN36" s="15">
        <v>282</v>
      </c>
      <c r="AO36" s="15">
        <v>347</v>
      </c>
      <c r="AP36" s="15">
        <v>362</v>
      </c>
      <c r="AQ36" s="15">
        <v>354</v>
      </c>
      <c r="AR36" s="15">
        <v>337</v>
      </c>
      <c r="AS36" s="15">
        <v>364</v>
      </c>
      <c r="AT36" s="15">
        <v>281</v>
      </c>
      <c r="AU36" s="15">
        <v>205</v>
      </c>
      <c r="AV36" s="15">
        <v>168</v>
      </c>
      <c r="AW36" s="15">
        <v>93</v>
      </c>
      <c r="AX36" s="15">
        <v>43</v>
      </c>
      <c r="AY36" s="15">
        <v>4</v>
      </c>
      <c r="AZ36" s="15">
        <v>1</v>
      </c>
      <c r="BA36" s="67">
        <f t="shared" si="2"/>
        <v>141</v>
      </c>
      <c r="BB36" s="15">
        <v>473</v>
      </c>
      <c r="BC36" s="15">
        <v>6097</v>
      </c>
      <c r="BD36" s="15">
        <v>201</v>
      </c>
      <c r="BE36" s="15">
        <v>253</v>
      </c>
      <c r="BF36" s="15">
        <v>237</v>
      </c>
      <c r="BG36" s="15">
        <v>310</v>
      </c>
      <c r="BH36" s="15">
        <v>247</v>
      </c>
      <c r="BI36" s="15">
        <v>221</v>
      </c>
      <c r="BJ36" s="15">
        <v>246</v>
      </c>
      <c r="BK36" s="15">
        <v>281</v>
      </c>
      <c r="BL36" s="15">
        <v>337</v>
      </c>
      <c r="BM36" s="15">
        <v>441</v>
      </c>
      <c r="BN36" s="15">
        <v>456</v>
      </c>
      <c r="BO36" s="15">
        <v>413</v>
      </c>
      <c r="BP36" s="15">
        <v>380</v>
      </c>
      <c r="BQ36" s="15">
        <v>386</v>
      </c>
      <c r="BR36" s="15">
        <v>394</v>
      </c>
      <c r="BS36" s="15">
        <v>327</v>
      </c>
      <c r="BT36" s="15">
        <v>272</v>
      </c>
      <c r="BU36" s="15">
        <v>210</v>
      </c>
      <c r="BV36" s="15">
        <v>90</v>
      </c>
      <c r="BW36" s="15">
        <v>21</v>
      </c>
      <c r="BX36" s="15">
        <v>3</v>
      </c>
      <c r="BY36" s="67">
        <f t="shared" si="3"/>
        <v>324</v>
      </c>
      <c r="BZ36" s="15">
        <v>371</v>
      </c>
    </row>
    <row r="37" spans="1:78" x14ac:dyDescent="0.4">
      <c r="A37" s="13">
        <v>36</v>
      </c>
      <c r="B37" s="15">
        <v>14</v>
      </c>
      <c r="C37" s="15" t="s">
        <v>157</v>
      </c>
      <c r="D37" s="15">
        <v>6021</v>
      </c>
      <c r="E37" s="15">
        <v>3097</v>
      </c>
      <c r="F37" s="16">
        <f t="shared" si="0"/>
        <v>0.51436638432154125</v>
      </c>
      <c r="G37" s="15">
        <v>13428</v>
      </c>
      <c r="H37" s="15">
        <v>594</v>
      </c>
      <c r="I37" s="15">
        <v>705</v>
      </c>
      <c r="J37" s="15">
        <v>728</v>
      </c>
      <c r="K37" s="15">
        <v>618</v>
      </c>
      <c r="L37" s="15">
        <v>497</v>
      </c>
      <c r="M37" s="15">
        <v>539</v>
      </c>
      <c r="N37" s="15">
        <v>668</v>
      </c>
      <c r="O37" s="15">
        <v>783</v>
      </c>
      <c r="P37" s="15">
        <v>921</v>
      </c>
      <c r="Q37" s="15">
        <v>968</v>
      </c>
      <c r="R37" s="15">
        <v>822</v>
      </c>
      <c r="S37" s="15">
        <v>923</v>
      </c>
      <c r="T37" s="15">
        <v>866</v>
      </c>
      <c r="U37" s="15">
        <v>798</v>
      </c>
      <c r="V37" s="15">
        <v>750</v>
      </c>
      <c r="W37" s="15">
        <v>510</v>
      </c>
      <c r="X37" s="15">
        <v>474</v>
      </c>
      <c r="Y37" s="15">
        <v>353</v>
      </c>
      <c r="Z37" s="15">
        <v>162</v>
      </c>
      <c r="AA37" s="15">
        <v>31</v>
      </c>
      <c r="AB37" s="15">
        <v>4</v>
      </c>
      <c r="AC37" s="67">
        <f t="shared" si="1"/>
        <v>550</v>
      </c>
      <c r="AD37" s="15">
        <v>714</v>
      </c>
      <c r="AE37" s="15">
        <v>6284</v>
      </c>
      <c r="AF37" s="15">
        <v>293</v>
      </c>
      <c r="AG37" s="15">
        <v>362</v>
      </c>
      <c r="AH37" s="15">
        <v>383</v>
      </c>
      <c r="AI37" s="15">
        <v>321</v>
      </c>
      <c r="AJ37" s="15">
        <v>246</v>
      </c>
      <c r="AK37" s="15">
        <v>236</v>
      </c>
      <c r="AL37" s="15">
        <v>284</v>
      </c>
      <c r="AM37" s="15">
        <v>375</v>
      </c>
      <c r="AN37" s="15">
        <v>418</v>
      </c>
      <c r="AO37" s="15">
        <v>454</v>
      </c>
      <c r="AP37" s="15">
        <v>345</v>
      </c>
      <c r="AQ37" s="15">
        <v>414</v>
      </c>
      <c r="AR37" s="15">
        <v>414</v>
      </c>
      <c r="AS37" s="15">
        <v>390</v>
      </c>
      <c r="AT37" s="15">
        <v>361</v>
      </c>
      <c r="AU37" s="15">
        <v>205</v>
      </c>
      <c r="AV37" s="15">
        <v>201</v>
      </c>
      <c r="AW37" s="15">
        <v>114</v>
      </c>
      <c r="AX37" s="15">
        <v>53</v>
      </c>
      <c r="AY37" s="15">
        <v>7</v>
      </c>
      <c r="AZ37" s="15">
        <v>2</v>
      </c>
      <c r="BA37" s="67">
        <f t="shared" si="2"/>
        <v>176</v>
      </c>
      <c r="BB37" s="15">
        <v>406</v>
      </c>
      <c r="BC37" s="15">
        <v>7144</v>
      </c>
      <c r="BD37" s="15">
        <v>301</v>
      </c>
      <c r="BE37" s="15">
        <v>343</v>
      </c>
      <c r="BF37" s="15">
        <v>345</v>
      </c>
      <c r="BG37" s="15">
        <v>297</v>
      </c>
      <c r="BH37" s="15">
        <v>251</v>
      </c>
      <c r="BI37" s="15">
        <v>303</v>
      </c>
      <c r="BJ37" s="15">
        <v>384</v>
      </c>
      <c r="BK37" s="15">
        <v>408</v>
      </c>
      <c r="BL37" s="15">
        <v>503</v>
      </c>
      <c r="BM37" s="15">
        <v>514</v>
      </c>
      <c r="BN37" s="15">
        <v>477</v>
      </c>
      <c r="BO37" s="15">
        <v>509</v>
      </c>
      <c r="BP37" s="15">
        <v>452</v>
      </c>
      <c r="BQ37" s="15">
        <v>408</v>
      </c>
      <c r="BR37" s="15">
        <v>389</v>
      </c>
      <c r="BS37" s="15">
        <v>305</v>
      </c>
      <c r="BT37" s="15">
        <v>273</v>
      </c>
      <c r="BU37" s="15">
        <v>239</v>
      </c>
      <c r="BV37" s="15">
        <v>109</v>
      </c>
      <c r="BW37" s="15">
        <v>24</v>
      </c>
      <c r="BX37" s="15">
        <v>2</v>
      </c>
      <c r="BY37" s="67">
        <f t="shared" si="3"/>
        <v>374</v>
      </c>
      <c r="BZ37" s="15">
        <v>308</v>
      </c>
    </row>
    <row r="38" spans="1:78" x14ac:dyDescent="0.4">
      <c r="A38" s="13">
        <v>37</v>
      </c>
      <c r="B38" s="15">
        <v>15</v>
      </c>
      <c r="C38" s="15" t="s">
        <v>158</v>
      </c>
      <c r="D38" s="15">
        <v>5301</v>
      </c>
      <c r="E38" s="15">
        <v>4021</v>
      </c>
      <c r="F38" s="16">
        <f t="shared" si="0"/>
        <v>0.75853612525938507</v>
      </c>
      <c r="G38" s="15">
        <v>10973</v>
      </c>
      <c r="H38" s="15">
        <v>271</v>
      </c>
      <c r="I38" s="15">
        <v>390</v>
      </c>
      <c r="J38" s="15">
        <v>438</v>
      </c>
      <c r="K38" s="15">
        <v>470</v>
      </c>
      <c r="L38" s="15">
        <v>359</v>
      </c>
      <c r="M38" s="15">
        <v>348</v>
      </c>
      <c r="N38" s="15">
        <v>379</v>
      </c>
      <c r="O38" s="15">
        <v>478</v>
      </c>
      <c r="P38" s="15">
        <v>651</v>
      </c>
      <c r="Q38" s="15">
        <v>672</v>
      </c>
      <c r="R38" s="15">
        <v>619</v>
      </c>
      <c r="S38" s="15">
        <v>633</v>
      </c>
      <c r="T38" s="15">
        <v>795</v>
      </c>
      <c r="U38" s="15">
        <v>897</v>
      </c>
      <c r="V38" s="15">
        <v>967</v>
      </c>
      <c r="W38" s="15">
        <v>711</v>
      </c>
      <c r="X38" s="15">
        <v>503</v>
      </c>
      <c r="Y38" s="15">
        <v>423</v>
      </c>
      <c r="Z38" s="15">
        <v>191</v>
      </c>
      <c r="AA38" s="15">
        <v>64</v>
      </c>
      <c r="AB38" s="15">
        <v>13</v>
      </c>
      <c r="AC38" s="67">
        <f t="shared" si="1"/>
        <v>691</v>
      </c>
      <c r="AD38" s="15">
        <v>701</v>
      </c>
      <c r="AE38" s="15">
        <v>4923</v>
      </c>
      <c r="AF38" s="15">
        <v>139</v>
      </c>
      <c r="AG38" s="15">
        <v>210</v>
      </c>
      <c r="AH38" s="15">
        <v>224</v>
      </c>
      <c r="AI38" s="15">
        <v>223</v>
      </c>
      <c r="AJ38" s="15">
        <v>158</v>
      </c>
      <c r="AK38" s="15">
        <v>154</v>
      </c>
      <c r="AL38" s="15">
        <v>179</v>
      </c>
      <c r="AM38" s="15">
        <v>223</v>
      </c>
      <c r="AN38" s="15">
        <v>295</v>
      </c>
      <c r="AO38" s="15">
        <v>307</v>
      </c>
      <c r="AP38" s="15">
        <v>267</v>
      </c>
      <c r="AQ38" s="15">
        <v>263</v>
      </c>
      <c r="AR38" s="15">
        <v>374</v>
      </c>
      <c r="AS38" s="15">
        <v>394</v>
      </c>
      <c r="AT38" s="15">
        <v>414</v>
      </c>
      <c r="AU38" s="15">
        <v>297</v>
      </c>
      <c r="AV38" s="15">
        <v>214</v>
      </c>
      <c r="AW38" s="15">
        <v>139</v>
      </c>
      <c r="AX38" s="15">
        <v>46</v>
      </c>
      <c r="AY38" s="15">
        <v>13</v>
      </c>
      <c r="AZ38" s="15">
        <v>2</v>
      </c>
      <c r="BA38" s="67">
        <f t="shared" si="2"/>
        <v>200</v>
      </c>
      <c r="BB38" s="15">
        <v>388</v>
      </c>
      <c r="BC38" s="15">
        <v>6050</v>
      </c>
      <c r="BD38" s="15">
        <v>132</v>
      </c>
      <c r="BE38" s="15">
        <v>180</v>
      </c>
      <c r="BF38" s="15">
        <v>214</v>
      </c>
      <c r="BG38" s="15">
        <v>247</v>
      </c>
      <c r="BH38" s="15">
        <v>201</v>
      </c>
      <c r="BI38" s="15">
        <v>194</v>
      </c>
      <c r="BJ38" s="15">
        <v>200</v>
      </c>
      <c r="BK38" s="15">
        <v>255</v>
      </c>
      <c r="BL38" s="15">
        <v>356</v>
      </c>
      <c r="BM38" s="15">
        <v>365</v>
      </c>
      <c r="BN38" s="15">
        <v>352</v>
      </c>
      <c r="BO38" s="15">
        <v>370</v>
      </c>
      <c r="BP38" s="15">
        <v>421</v>
      </c>
      <c r="BQ38" s="15">
        <v>503</v>
      </c>
      <c r="BR38" s="15">
        <v>553</v>
      </c>
      <c r="BS38" s="15">
        <v>414</v>
      </c>
      <c r="BT38" s="15">
        <v>289</v>
      </c>
      <c r="BU38" s="15">
        <v>284</v>
      </c>
      <c r="BV38" s="15">
        <v>145</v>
      </c>
      <c r="BW38" s="15">
        <v>51</v>
      </c>
      <c r="BX38" s="15">
        <v>11</v>
      </c>
      <c r="BY38" s="67">
        <f t="shared" si="3"/>
        <v>491</v>
      </c>
      <c r="BZ38" s="15">
        <v>313</v>
      </c>
    </row>
    <row r="39" spans="1:78" x14ac:dyDescent="0.4">
      <c r="A39" s="13">
        <v>38</v>
      </c>
      <c r="B39" s="15">
        <v>16</v>
      </c>
      <c r="C39" s="15" t="s">
        <v>159</v>
      </c>
      <c r="D39" s="15">
        <v>3875</v>
      </c>
      <c r="E39" s="15">
        <v>1999</v>
      </c>
      <c r="F39" s="16">
        <f t="shared" si="0"/>
        <v>0.51587096774193553</v>
      </c>
      <c r="G39" s="15">
        <v>7567</v>
      </c>
      <c r="H39" s="15">
        <v>255</v>
      </c>
      <c r="I39" s="15">
        <v>361</v>
      </c>
      <c r="J39" s="15">
        <v>362</v>
      </c>
      <c r="K39" s="15">
        <v>328</v>
      </c>
      <c r="L39" s="15">
        <v>334</v>
      </c>
      <c r="M39" s="15">
        <v>321</v>
      </c>
      <c r="N39" s="15">
        <v>319</v>
      </c>
      <c r="O39" s="15">
        <v>437</v>
      </c>
      <c r="P39" s="15">
        <v>508</v>
      </c>
      <c r="Q39" s="15">
        <v>591</v>
      </c>
      <c r="R39" s="15">
        <v>477</v>
      </c>
      <c r="S39" s="15">
        <v>472</v>
      </c>
      <c r="T39" s="15">
        <v>469</v>
      </c>
      <c r="U39" s="15">
        <v>439</v>
      </c>
      <c r="V39" s="15">
        <v>380</v>
      </c>
      <c r="W39" s="15">
        <v>276</v>
      </c>
      <c r="X39" s="15">
        <v>250</v>
      </c>
      <c r="Y39" s="15">
        <v>178</v>
      </c>
      <c r="Z39" s="15">
        <v>96</v>
      </c>
      <c r="AA39" s="15">
        <v>36</v>
      </c>
      <c r="AB39" s="15">
        <v>3</v>
      </c>
      <c r="AC39" s="67">
        <f t="shared" si="1"/>
        <v>313</v>
      </c>
      <c r="AD39" s="15">
        <v>675</v>
      </c>
      <c r="AE39" s="15">
        <v>3581</v>
      </c>
      <c r="AF39" s="15">
        <v>128</v>
      </c>
      <c r="AG39" s="15">
        <v>183</v>
      </c>
      <c r="AH39" s="15">
        <v>194</v>
      </c>
      <c r="AI39" s="15">
        <v>149</v>
      </c>
      <c r="AJ39" s="15">
        <v>151</v>
      </c>
      <c r="AK39" s="15">
        <v>140</v>
      </c>
      <c r="AL39" s="15">
        <v>152</v>
      </c>
      <c r="AM39" s="15">
        <v>203</v>
      </c>
      <c r="AN39" s="15">
        <v>230</v>
      </c>
      <c r="AO39" s="15">
        <v>291</v>
      </c>
      <c r="AP39" s="15">
        <v>217</v>
      </c>
      <c r="AQ39" s="15">
        <v>243</v>
      </c>
      <c r="AR39" s="15">
        <v>248</v>
      </c>
      <c r="AS39" s="15">
        <v>214</v>
      </c>
      <c r="AT39" s="15">
        <v>169</v>
      </c>
      <c r="AU39" s="15">
        <v>106</v>
      </c>
      <c r="AV39" s="15">
        <v>88</v>
      </c>
      <c r="AW39" s="15">
        <v>45</v>
      </c>
      <c r="AX39" s="15">
        <v>22</v>
      </c>
      <c r="AY39" s="15">
        <v>12</v>
      </c>
      <c r="AZ39" s="15">
        <v>0</v>
      </c>
      <c r="BA39" s="67">
        <f t="shared" si="2"/>
        <v>79</v>
      </c>
      <c r="BB39" s="15">
        <v>396</v>
      </c>
      <c r="BC39" s="15">
        <v>3986</v>
      </c>
      <c r="BD39" s="15">
        <v>127</v>
      </c>
      <c r="BE39" s="15">
        <v>178</v>
      </c>
      <c r="BF39" s="15">
        <v>168</v>
      </c>
      <c r="BG39" s="15">
        <v>179</v>
      </c>
      <c r="BH39" s="15">
        <v>183</v>
      </c>
      <c r="BI39" s="15">
        <v>181</v>
      </c>
      <c r="BJ39" s="15">
        <v>167</v>
      </c>
      <c r="BK39" s="15">
        <v>234</v>
      </c>
      <c r="BL39" s="15">
        <v>278</v>
      </c>
      <c r="BM39" s="15">
        <v>300</v>
      </c>
      <c r="BN39" s="15">
        <v>260</v>
      </c>
      <c r="BO39" s="15">
        <v>229</v>
      </c>
      <c r="BP39" s="15">
        <v>221</v>
      </c>
      <c r="BQ39" s="15">
        <v>225</v>
      </c>
      <c r="BR39" s="15">
        <v>211</v>
      </c>
      <c r="BS39" s="15">
        <v>170</v>
      </c>
      <c r="BT39" s="15">
        <v>162</v>
      </c>
      <c r="BU39" s="15">
        <v>133</v>
      </c>
      <c r="BV39" s="15">
        <v>74</v>
      </c>
      <c r="BW39" s="15">
        <v>24</v>
      </c>
      <c r="BX39" s="15">
        <v>3</v>
      </c>
      <c r="BY39" s="67">
        <f t="shared" si="3"/>
        <v>234</v>
      </c>
      <c r="BZ39" s="15">
        <v>279</v>
      </c>
    </row>
    <row r="40" spans="1:78" x14ac:dyDescent="0.4">
      <c r="A40" s="13">
        <v>39</v>
      </c>
      <c r="B40" s="15">
        <v>17</v>
      </c>
      <c r="C40" s="15" t="s">
        <v>160</v>
      </c>
      <c r="D40" s="15">
        <v>5708</v>
      </c>
      <c r="E40" s="15">
        <v>2229</v>
      </c>
      <c r="F40" s="16">
        <f t="shared" si="0"/>
        <v>0.39050455501051157</v>
      </c>
      <c r="G40" s="15">
        <v>10729</v>
      </c>
      <c r="H40" s="15">
        <v>436</v>
      </c>
      <c r="I40" s="15">
        <v>453</v>
      </c>
      <c r="J40" s="15">
        <v>385</v>
      </c>
      <c r="K40" s="15">
        <v>458</v>
      </c>
      <c r="L40" s="15">
        <v>670</v>
      </c>
      <c r="M40" s="15">
        <v>564</v>
      </c>
      <c r="N40" s="15">
        <v>551</v>
      </c>
      <c r="O40" s="15">
        <v>655</v>
      </c>
      <c r="P40" s="15">
        <v>719</v>
      </c>
      <c r="Q40" s="15">
        <v>685</v>
      </c>
      <c r="R40" s="15">
        <v>637</v>
      </c>
      <c r="S40" s="15">
        <v>558</v>
      </c>
      <c r="T40" s="15">
        <v>562</v>
      </c>
      <c r="U40" s="15">
        <v>585</v>
      </c>
      <c r="V40" s="15">
        <v>547</v>
      </c>
      <c r="W40" s="15">
        <v>407</v>
      </c>
      <c r="X40" s="15">
        <v>357</v>
      </c>
      <c r="Y40" s="15">
        <v>221</v>
      </c>
      <c r="Z40" s="15">
        <v>110</v>
      </c>
      <c r="AA40" s="15">
        <v>29</v>
      </c>
      <c r="AB40" s="15">
        <v>4</v>
      </c>
      <c r="AC40" s="67">
        <f t="shared" si="1"/>
        <v>364</v>
      </c>
      <c r="AD40" s="15">
        <v>1136</v>
      </c>
      <c r="AE40" s="15">
        <v>5055</v>
      </c>
      <c r="AF40" s="15">
        <v>232</v>
      </c>
      <c r="AG40" s="15">
        <v>232</v>
      </c>
      <c r="AH40" s="15">
        <v>186</v>
      </c>
      <c r="AI40" s="15">
        <v>200</v>
      </c>
      <c r="AJ40" s="15">
        <v>314</v>
      </c>
      <c r="AK40" s="15">
        <v>271</v>
      </c>
      <c r="AL40" s="15">
        <v>265</v>
      </c>
      <c r="AM40" s="15">
        <v>303</v>
      </c>
      <c r="AN40" s="15">
        <v>361</v>
      </c>
      <c r="AO40" s="15">
        <v>327</v>
      </c>
      <c r="AP40" s="15">
        <v>305</v>
      </c>
      <c r="AQ40" s="15">
        <v>261</v>
      </c>
      <c r="AR40" s="15">
        <v>256</v>
      </c>
      <c r="AS40" s="15">
        <v>281</v>
      </c>
      <c r="AT40" s="15">
        <v>250</v>
      </c>
      <c r="AU40" s="15">
        <v>152</v>
      </c>
      <c r="AV40" s="15">
        <v>151</v>
      </c>
      <c r="AW40" s="15">
        <v>79</v>
      </c>
      <c r="AX40" s="15">
        <v>32</v>
      </c>
      <c r="AY40" s="15">
        <v>8</v>
      </c>
      <c r="AZ40" s="15">
        <v>3</v>
      </c>
      <c r="BA40" s="67">
        <f t="shared" si="2"/>
        <v>122</v>
      </c>
      <c r="BB40" s="15">
        <v>586</v>
      </c>
      <c r="BC40" s="15">
        <v>5674</v>
      </c>
      <c r="BD40" s="15">
        <v>204</v>
      </c>
      <c r="BE40" s="15">
        <v>221</v>
      </c>
      <c r="BF40" s="15">
        <v>199</v>
      </c>
      <c r="BG40" s="15">
        <v>258</v>
      </c>
      <c r="BH40" s="15">
        <v>356</v>
      </c>
      <c r="BI40" s="15">
        <v>293</v>
      </c>
      <c r="BJ40" s="15">
        <v>286</v>
      </c>
      <c r="BK40" s="15">
        <v>352</v>
      </c>
      <c r="BL40" s="15">
        <v>358</v>
      </c>
      <c r="BM40" s="15">
        <v>358</v>
      </c>
      <c r="BN40" s="15">
        <v>332</v>
      </c>
      <c r="BO40" s="15">
        <v>297</v>
      </c>
      <c r="BP40" s="15">
        <v>306</v>
      </c>
      <c r="BQ40" s="15">
        <v>304</v>
      </c>
      <c r="BR40" s="15">
        <v>297</v>
      </c>
      <c r="BS40" s="15">
        <v>255</v>
      </c>
      <c r="BT40" s="15">
        <v>206</v>
      </c>
      <c r="BU40" s="15">
        <v>142</v>
      </c>
      <c r="BV40" s="15">
        <v>78</v>
      </c>
      <c r="BW40" s="15">
        <v>21</v>
      </c>
      <c r="BX40" s="15">
        <v>1</v>
      </c>
      <c r="BY40" s="67">
        <f t="shared" si="3"/>
        <v>242</v>
      </c>
      <c r="BZ40" s="15">
        <v>550</v>
      </c>
    </row>
    <row r="41" spans="1:78" x14ac:dyDescent="0.4">
      <c r="A41" s="13">
        <v>40</v>
      </c>
      <c r="B41" s="15">
        <v>18</v>
      </c>
      <c r="C41" s="15" t="s">
        <v>161</v>
      </c>
      <c r="D41" s="15">
        <v>3109</v>
      </c>
      <c r="E41" s="15">
        <v>1625</v>
      </c>
      <c r="F41" s="16">
        <f t="shared" si="0"/>
        <v>0.52267610164039879</v>
      </c>
      <c r="G41" s="15">
        <v>7935</v>
      </c>
      <c r="H41" s="15">
        <v>560</v>
      </c>
      <c r="I41" s="15">
        <v>519</v>
      </c>
      <c r="J41" s="15">
        <v>471</v>
      </c>
      <c r="K41" s="15">
        <v>352</v>
      </c>
      <c r="L41" s="15">
        <v>220</v>
      </c>
      <c r="M41" s="15">
        <v>415</v>
      </c>
      <c r="N41" s="15">
        <v>541</v>
      </c>
      <c r="O41" s="15">
        <v>618</v>
      </c>
      <c r="P41" s="15">
        <v>649</v>
      </c>
      <c r="Q41" s="15">
        <v>541</v>
      </c>
      <c r="R41" s="15">
        <v>412</v>
      </c>
      <c r="S41" s="15">
        <v>399</v>
      </c>
      <c r="T41" s="15">
        <v>359</v>
      </c>
      <c r="U41" s="15">
        <v>422</v>
      </c>
      <c r="V41" s="15">
        <v>354</v>
      </c>
      <c r="W41" s="15">
        <v>227</v>
      </c>
      <c r="X41" s="15">
        <v>167</v>
      </c>
      <c r="Y41" s="15">
        <v>122</v>
      </c>
      <c r="Z41" s="15">
        <v>80</v>
      </c>
      <c r="AA41" s="15">
        <v>14</v>
      </c>
      <c r="AB41" s="15">
        <v>3</v>
      </c>
      <c r="AC41" s="67">
        <f t="shared" si="1"/>
        <v>219</v>
      </c>
      <c r="AD41" s="15">
        <v>490</v>
      </c>
      <c r="AE41" s="15">
        <v>3830</v>
      </c>
      <c r="AF41" s="15">
        <v>278</v>
      </c>
      <c r="AG41" s="15">
        <v>281</v>
      </c>
      <c r="AH41" s="15">
        <v>244</v>
      </c>
      <c r="AI41" s="15">
        <v>185</v>
      </c>
      <c r="AJ41" s="15">
        <v>105</v>
      </c>
      <c r="AK41" s="15">
        <v>181</v>
      </c>
      <c r="AL41" s="15">
        <v>264</v>
      </c>
      <c r="AM41" s="15">
        <v>279</v>
      </c>
      <c r="AN41" s="15">
        <v>295</v>
      </c>
      <c r="AO41" s="15">
        <v>286</v>
      </c>
      <c r="AP41" s="15">
        <v>190</v>
      </c>
      <c r="AQ41" s="15">
        <v>184</v>
      </c>
      <c r="AR41" s="15">
        <v>181</v>
      </c>
      <c r="AS41" s="15">
        <v>202</v>
      </c>
      <c r="AT41" s="15">
        <v>174</v>
      </c>
      <c r="AU41" s="15">
        <v>96</v>
      </c>
      <c r="AV41" s="15">
        <v>78</v>
      </c>
      <c r="AW41" s="15">
        <v>46</v>
      </c>
      <c r="AX41" s="15">
        <v>22</v>
      </c>
      <c r="AY41" s="15">
        <v>2</v>
      </c>
      <c r="AZ41" s="15">
        <v>0</v>
      </c>
      <c r="BA41" s="67">
        <f t="shared" si="2"/>
        <v>70</v>
      </c>
      <c r="BB41" s="15">
        <v>257</v>
      </c>
      <c r="BC41" s="15">
        <v>4105</v>
      </c>
      <c r="BD41" s="15">
        <v>282</v>
      </c>
      <c r="BE41" s="15">
        <v>238</v>
      </c>
      <c r="BF41" s="15">
        <v>227</v>
      </c>
      <c r="BG41" s="15">
        <v>167</v>
      </c>
      <c r="BH41" s="15">
        <v>115</v>
      </c>
      <c r="BI41" s="15">
        <v>234</v>
      </c>
      <c r="BJ41" s="15">
        <v>277</v>
      </c>
      <c r="BK41" s="15">
        <v>339</v>
      </c>
      <c r="BL41" s="15">
        <v>354</v>
      </c>
      <c r="BM41" s="15">
        <v>255</v>
      </c>
      <c r="BN41" s="15">
        <v>222</v>
      </c>
      <c r="BO41" s="15">
        <v>215</v>
      </c>
      <c r="BP41" s="15">
        <v>178</v>
      </c>
      <c r="BQ41" s="15">
        <v>220</v>
      </c>
      <c r="BR41" s="15">
        <v>180</v>
      </c>
      <c r="BS41" s="15">
        <v>131</v>
      </c>
      <c r="BT41" s="15">
        <v>89</v>
      </c>
      <c r="BU41" s="15">
        <v>76</v>
      </c>
      <c r="BV41" s="15">
        <v>58</v>
      </c>
      <c r="BW41" s="15">
        <v>12</v>
      </c>
      <c r="BX41" s="15">
        <v>3</v>
      </c>
      <c r="BY41" s="67">
        <f t="shared" si="3"/>
        <v>149</v>
      </c>
      <c r="BZ41" s="15">
        <v>233</v>
      </c>
    </row>
    <row r="42" spans="1:78" x14ac:dyDescent="0.4">
      <c r="A42" s="13">
        <v>41</v>
      </c>
      <c r="B42" s="15">
        <v>45</v>
      </c>
      <c r="C42" s="15" t="s">
        <v>162</v>
      </c>
      <c r="D42" s="15">
        <v>3362</v>
      </c>
      <c r="E42" s="15">
        <v>2116</v>
      </c>
      <c r="F42" s="16">
        <f t="shared" si="0"/>
        <v>0.62938726948245094</v>
      </c>
      <c r="G42" s="15">
        <v>7427</v>
      </c>
      <c r="H42" s="15">
        <v>317</v>
      </c>
      <c r="I42" s="15">
        <v>293</v>
      </c>
      <c r="J42" s="15">
        <v>349</v>
      </c>
      <c r="K42" s="15">
        <v>317</v>
      </c>
      <c r="L42" s="15">
        <v>235</v>
      </c>
      <c r="M42" s="15">
        <v>269</v>
      </c>
      <c r="N42" s="15">
        <v>337</v>
      </c>
      <c r="O42" s="15">
        <v>460</v>
      </c>
      <c r="P42" s="15">
        <v>447</v>
      </c>
      <c r="Q42" s="15">
        <v>552</v>
      </c>
      <c r="R42" s="15">
        <v>439</v>
      </c>
      <c r="S42" s="15">
        <v>413</v>
      </c>
      <c r="T42" s="15">
        <v>438</v>
      </c>
      <c r="U42" s="15">
        <v>538</v>
      </c>
      <c r="V42" s="15">
        <v>534</v>
      </c>
      <c r="W42" s="15">
        <v>415</v>
      </c>
      <c r="X42" s="15">
        <v>307</v>
      </c>
      <c r="Y42" s="15">
        <v>201</v>
      </c>
      <c r="Z42" s="15">
        <v>113</v>
      </c>
      <c r="AA42" s="15">
        <v>37</v>
      </c>
      <c r="AB42" s="15">
        <v>4</v>
      </c>
      <c r="AC42" s="67">
        <f t="shared" si="1"/>
        <v>355</v>
      </c>
      <c r="AD42" s="15">
        <v>412</v>
      </c>
      <c r="AE42" s="15">
        <v>3430</v>
      </c>
      <c r="AF42" s="15">
        <v>162</v>
      </c>
      <c r="AG42" s="15">
        <v>147</v>
      </c>
      <c r="AH42" s="15">
        <v>181</v>
      </c>
      <c r="AI42" s="15">
        <v>158</v>
      </c>
      <c r="AJ42" s="15">
        <v>97</v>
      </c>
      <c r="AK42" s="15">
        <v>132</v>
      </c>
      <c r="AL42" s="15">
        <v>142</v>
      </c>
      <c r="AM42" s="15">
        <v>205</v>
      </c>
      <c r="AN42" s="15">
        <v>199</v>
      </c>
      <c r="AO42" s="15">
        <v>254</v>
      </c>
      <c r="AP42" s="15">
        <v>210</v>
      </c>
      <c r="AQ42" s="15">
        <v>200</v>
      </c>
      <c r="AR42" s="15">
        <v>207</v>
      </c>
      <c r="AS42" s="15">
        <v>249</v>
      </c>
      <c r="AT42" s="15">
        <v>235</v>
      </c>
      <c r="AU42" s="15">
        <v>179</v>
      </c>
      <c r="AV42" s="15">
        <v>130</v>
      </c>
      <c r="AW42" s="15">
        <v>73</v>
      </c>
      <c r="AX42" s="15">
        <v>29</v>
      </c>
      <c r="AY42" s="15">
        <v>7</v>
      </c>
      <c r="AZ42" s="15">
        <v>1</v>
      </c>
      <c r="BA42" s="67">
        <f t="shared" si="2"/>
        <v>110</v>
      </c>
      <c r="BB42" s="15">
        <v>233</v>
      </c>
      <c r="BC42" s="15">
        <v>3997</v>
      </c>
      <c r="BD42" s="15">
        <v>155</v>
      </c>
      <c r="BE42" s="15">
        <v>146</v>
      </c>
      <c r="BF42" s="15">
        <v>168</v>
      </c>
      <c r="BG42" s="15">
        <v>159</v>
      </c>
      <c r="BH42" s="15">
        <v>138</v>
      </c>
      <c r="BI42" s="15">
        <v>137</v>
      </c>
      <c r="BJ42" s="15">
        <v>195</v>
      </c>
      <c r="BK42" s="15">
        <v>255</v>
      </c>
      <c r="BL42" s="15">
        <v>248</v>
      </c>
      <c r="BM42" s="15">
        <v>298</v>
      </c>
      <c r="BN42" s="15">
        <v>229</v>
      </c>
      <c r="BO42" s="15">
        <v>213</v>
      </c>
      <c r="BP42" s="15">
        <v>231</v>
      </c>
      <c r="BQ42" s="15">
        <v>289</v>
      </c>
      <c r="BR42" s="15">
        <v>299</v>
      </c>
      <c r="BS42" s="15">
        <v>236</v>
      </c>
      <c r="BT42" s="15">
        <v>177</v>
      </c>
      <c r="BU42" s="15">
        <v>128</v>
      </c>
      <c r="BV42" s="15">
        <v>84</v>
      </c>
      <c r="BW42" s="15">
        <v>30</v>
      </c>
      <c r="BX42" s="15">
        <v>3</v>
      </c>
      <c r="BY42" s="67">
        <f t="shared" si="3"/>
        <v>245</v>
      </c>
      <c r="BZ42" s="15">
        <v>179</v>
      </c>
    </row>
    <row r="43" spans="1:78" x14ac:dyDescent="0.4">
      <c r="A43" s="13">
        <v>42</v>
      </c>
      <c r="B43" s="15">
        <v>46</v>
      </c>
      <c r="C43" s="15" t="s">
        <v>163</v>
      </c>
      <c r="D43" s="15">
        <v>2858</v>
      </c>
      <c r="E43" s="15">
        <v>2166</v>
      </c>
      <c r="F43" s="16">
        <f t="shared" si="0"/>
        <v>0.75787263820853745</v>
      </c>
      <c r="G43" s="15">
        <v>6663</v>
      </c>
      <c r="H43" s="15">
        <v>140</v>
      </c>
      <c r="I43" s="15">
        <v>203</v>
      </c>
      <c r="J43" s="15">
        <v>212</v>
      </c>
      <c r="K43" s="15">
        <v>192</v>
      </c>
      <c r="L43" s="15">
        <v>181</v>
      </c>
      <c r="M43" s="15">
        <v>204</v>
      </c>
      <c r="N43" s="15">
        <v>221</v>
      </c>
      <c r="O43" s="15">
        <v>247</v>
      </c>
      <c r="P43" s="15">
        <v>308</v>
      </c>
      <c r="Q43" s="15">
        <v>365</v>
      </c>
      <c r="R43" s="15">
        <v>332</v>
      </c>
      <c r="S43" s="15">
        <v>508</v>
      </c>
      <c r="T43" s="15">
        <v>667</v>
      </c>
      <c r="U43" s="15">
        <v>729</v>
      </c>
      <c r="V43" s="15">
        <v>679</v>
      </c>
      <c r="W43" s="15">
        <v>473</v>
      </c>
      <c r="X43" s="15">
        <v>378</v>
      </c>
      <c r="Y43" s="15">
        <v>242</v>
      </c>
      <c r="Z43" s="15">
        <v>155</v>
      </c>
      <c r="AA43" s="15">
        <v>45</v>
      </c>
      <c r="AB43" s="15">
        <v>2</v>
      </c>
      <c r="AC43" s="67">
        <f t="shared" si="1"/>
        <v>444</v>
      </c>
      <c r="AD43" s="15">
        <v>180</v>
      </c>
      <c r="AE43" s="15">
        <v>3028</v>
      </c>
      <c r="AF43" s="15">
        <v>68</v>
      </c>
      <c r="AG43" s="15">
        <v>111</v>
      </c>
      <c r="AH43" s="15">
        <v>105</v>
      </c>
      <c r="AI43" s="15">
        <v>88</v>
      </c>
      <c r="AJ43" s="15">
        <v>79</v>
      </c>
      <c r="AK43" s="15">
        <v>88</v>
      </c>
      <c r="AL43" s="15">
        <v>124</v>
      </c>
      <c r="AM43" s="15">
        <v>114</v>
      </c>
      <c r="AN43" s="15">
        <v>138</v>
      </c>
      <c r="AO43" s="15">
        <v>175</v>
      </c>
      <c r="AP43" s="15">
        <v>138</v>
      </c>
      <c r="AQ43" s="15">
        <v>220</v>
      </c>
      <c r="AR43" s="15">
        <v>299</v>
      </c>
      <c r="AS43" s="15">
        <v>343</v>
      </c>
      <c r="AT43" s="15">
        <v>337</v>
      </c>
      <c r="AU43" s="15">
        <v>199</v>
      </c>
      <c r="AV43" s="15">
        <v>178</v>
      </c>
      <c r="AW43" s="15">
        <v>82</v>
      </c>
      <c r="AX43" s="15">
        <v>46</v>
      </c>
      <c r="AY43" s="15">
        <v>6</v>
      </c>
      <c r="AZ43" s="15">
        <v>0</v>
      </c>
      <c r="BA43" s="67">
        <f t="shared" si="2"/>
        <v>134</v>
      </c>
      <c r="BB43" s="15">
        <v>90</v>
      </c>
      <c r="BC43" s="15">
        <v>3635</v>
      </c>
      <c r="BD43" s="15">
        <v>72</v>
      </c>
      <c r="BE43" s="15">
        <v>92</v>
      </c>
      <c r="BF43" s="15">
        <v>107</v>
      </c>
      <c r="BG43" s="15">
        <v>104</v>
      </c>
      <c r="BH43" s="15">
        <v>102</v>
      </c>
      <c r="BI43" s="15">
        <v>116</v>
      </c>
      <c r="BJ43" s="15">
        <v>97</v>
      </c>
      <c r="BK43" s="15">
        <v>133</v>
      </c>
      <c r="BL43" s="15">
        <v>170</v>
      </c>
      <c r="BM43" s="15">
        <v>190</v>
      </c>
      <c r="BN43" s="15">
        <v>194</v>
      </c>
      <c r="BO43" s="15">
        <v>288</v>
      </c>
      <c r="BP43" s="15">
        <v>368</v>
      </c>
      <c r="BQ43" s="15">
        <v>386</v>
      </c>
      <c r="BR43" s="15">
        <v>342</v>
      </c>
      <c r="BS43" s="15">
        <v>274</v>
      </c>
      <c r="BT43" s="15">
        <v>200</v>
      </c>
      <c r="BU43" s="15">
        <v>160</v>
      </c>
      <c r="BV43" s="15">
        <v>109</v>
      </c>
      <c r="BW43" s="15">
        <v>39</v>
      </c>
      <c r="BX43" s="15">
        <v>2</v>
      </c>
      <c r="BY43" s="67">
        <f t="shared" si="3"/>
        <v>310</v>
      </c>
      <c r="BZ43" s="15">
        <v>90</v>
      </c>
    </row>
    <row r="44" spans="1:78" x14ac:dyDescent="0.4">
      <c r="A44" s="13">
        <v>43</v>
      </c>
      <c r="B44" s="15">
        <v>47</v>
      </c>
      <c r="C44" s="15" t="s">
        <v>164</v>
      </c>
      <c r="D44" s="15">
        <v>3458</v>
      </c>
      <c r="E44" s="15">
        <v>3011</v>
      </c>
      <c r="F44" s="16">
        <f t="shared" si="0"/>
        <v>0.87073452862926548</v>
      </c>
      <c r="G44" s="15">
        <v>7613</v>
      </c>
      <c r="H44" s="15">
        <v>251</v>
      </c>
      <c r="I44" s="15">
        <v>271</v>
      </c>
      <c r="J44" s="15">
        <v>283</v>
      </c>
      <c r="K44" s="15">
        <v>291</v>
      </c>
      <c r="L44" s="15">
        <v>209</v>
      </c>
      <c r="M44" s="15">
        <v>192</v>
      </c>
      <c r="N44" s="15">
        <v>266</v>
      </c>
      <c r="O44" s="15">
        <v>322</v>
      </c>
      <c r="P44" s="15">
        <v>388</v>
      </c>
      <c r="Q44" s="15">
        <v>436</v>
      </c>
      <c r="R44" s="15">
        <v>483</v>
      </c>
      <c r="S44" s="15">
        <v>441</v>
      </c>
      <c r="T44" s="15">
        <v>416</v>
      </c>
      <c r="U44" s="15">
        <v>542</v>
      </c>
      <c r="V44" s="15">
        <v>678</v>
      </c>
      <c r="W44" s="15">
        <v>699</v>
      </c>
      <c r="X44" s="15">
        <v>635</v>
      </c>
      <c r="Y44" s="15">
        <v>415</v>
      </c>
      <c r="Z44" s="15">
        <v>128</v>
      </c>
      <c r="AA44" s="15">
        <v>31</v>
      </c>
      <c r="AB44" s="15">
        <v>5</v>
      </c>
      <c r="AC44" s="67">
        <f t="shared" si="1"/>
        <v>579</v>
      </c>
      <c r="AD44" s="15">
        <v>231</v>
      </c>
      <c r="AE44" s="15">
        <v>3401</v>
      </c>
      <c r="AF44" s="15">
        <v>112</v>
      </c>
      <c r="AG44" s="15">
        <v>148</v>
      </c>
      <c r="AH44" s="15">
        <v>149</v>
      </c>
      <c r="AI44" s="15">
        <v>131</v>
      </c>
      <c r="AJ44" s="15">
        <v>105</v>
      </c>
      <c r="AK44" s="15">
        <v>95</v>
      </c>
      <c r="AL44" s="15">
        <v>115</v>
      </c>
      <c r="AM44" s="15">
        <v>138</v>
      </c>
      <c r="AN44" s="15">
        <v>194</v>
      </c>
      <c r="AO44" s="15">
        <v>205</v>
      </c>
      <c r="AP44" s="15">
        <v>211</v>
      </c>
      <c r="AQ44" s="15">
        <v>200</v>
      </c>
      <c r="AR44" s="15">
        <v>190</v>
      </c>
      <c r="AS44" s="15">
        <v>226</v>
      </c>
      <c r="AT44" s="15">
        <v>282</v>
      </c>
      <c r="AU44" s="15">
        <v>275</v>
      </c>
      <c r="AV44" s="15">
        <v>267</v>
      </c>
      <c r="AW44" s="15">
        <v>184</v>
      </c>
      <c r="AX44" s="15">
        <v>41</v>
      </c>
      <c r="AY44" s="15">
        <v>4</v>
      </c>
      <c r="AZ44" s="15">
        <v>2</v>
      </c>
      <c r="BA44" s="67">
        <f t="shared" si="2"/>
        <v>231</v>
      </c>
      <c r="BB44" s="15">
        <v>127</v>
      </c>
      <c r="BC44" s="15">
        <v>4212</v>
      </c>
      <c r="BD44" s="15">
        <v>139</v>
      </c>
      <c r="BE44" s="15">
        <v>123</v>
      </c>
      <c r="BF44" s="15">
        <v>134</v>
      </c>
      <c r="BG44" s="15">
        <v>160</v>
      </c>
      <c r="BH44" s="15">
        <v>104</v>
      </c>
      <c r="BI44" s="15">
        <v>97</v>
      </c>
      <c r="BJ44" s="15">
        <v>151</v>
      </c>
      <c r="BK44" s="15">
        <v>184</v>
      </c>
      <c r="BL44" s="15">
        <v>194</v>
      </c>
      <c r="BM44" s="15">
        <v>231</v>
      </c>
      <c r="BN44" s="15">
        <v>272</v>
      </c>
      <c r="BO44" s="15">
        <v>241</v>
      </c>
      <c r="BP44" s="15">
        <v>226</v>
      </c>
      <c r="BQ44" s="15">
        <v>316</v>
      </c>
      <c r="BR44" s="15">
        <v>396</v>
      </c>
      <c r="BS44" s="15">
        <v>424</v>
      </c>
      <c r="BT44" s="15">
        <v>368</v>
      </c>
      <c r="BU44" s="15">
        <v>231</v>
      </c>
      <c r="BV44" s="15">
        <v>87</v>
      </c>
      <c r="BW44" s="15">
        <v>27</v>
      </c>
      <c r="BX44" s="15">
        <v>3</v>
      </c>
      <c r="BY44" s="67">
        <f t="shared" si="3"/>
        <v>348</v>
      </c>
      <c r="BZ44" s="15">
        <v>104</v>
      </c>
    </row>
    <row r="45" spans="1:78" x14ac:dyDescent="0.4">
      <c r="A45" s="13">
        <v>44</v>
      </c>
      <c r="B45" s="15">
        <v>48</v>
      </c>
      <c r="C45" s="15" t="s">
        <v>165</v>
      </c>
      <c r="D45" s="15">
        <v>3246</v>
      </c>
      <c r="E45" s="15">
        <v>2328</v>
      </c>
      <c r="F45" s="16">
        <f t="shared" si="0"/>
        <v>0.71719038817005543</v>
      </c>
      <c r="G45" s="15">
        <v>8307</v>
      </c>
      <c r="H45" s="15">
        <v>278</v>
      </c>
      <c r="I45" s="15">
        <v>370</v>
      </c>
      <c r="J45" s="15">
        <v>455</v>
      </c>
      <c r="K45" s="15">
        <v>466</v>
      </c>
      <c r="L45" s="15">
        <v>285</v>
      </c>
      <c r="M45" s="15">
        <v>308</v>
      </c>
      <c r="N45" s="15">
        <v>345</v>
      </c>
      <c r="O45" s="15">
        <v>418</v>
      </c>
      <c r="P45" s="15">
        <v>491</v>
      </c>
      <c r="Q45" s="15">
        <v>511</v>
      </c>
      <c r="R45" s="15">
        <v>549</v>
      </c>
      <c r="S45" s="15">
        <v>737</v>
      </c>
      <c r="T45" s="15">
        <v>897</v>
      </c>
      <c r="U45" s="15">
        <v>753</v>
      </c>
      <c r="V45" s="15">
        <v>489</v>
      </c>
      <c r="W45" s="15">
        <v>250</v>
      </c>
      <c r="X45" s="15">
        <v>180</v>
      </c>
      <c r="Y45" s="15">
        <v>117</v>
      </c>
      <c r="Z45" s="15">
        <v>82</v>
      </c>
      <c r="AA45" s="15">
        <v>16</v>
      </c>
      <c r="AB45" s="15">
        <v>4</v>
      </c>
      <c r="AC45" s="67">
        <f t="shared" si="1"/>
        <v>219</v>
      </c>
      <c r="AD45" s="15">
        <v>306</v>
      </c>
      <c r="AE45" s="15">
        <v>3798</v>
      </c>
      <c r="AF45" s="15">
        <v>136</v>
      </c>
      <c r="AG45" s="15">
        <v>204</v>
      </c>
      <c r="AH45" s="15">
        <v>237</v>
      </c>
      <c r="AI45" s="15">
        <v>212</v>
      </c>
      <c r="AJ45" s="15">
        <v>127</v>
      </c>
      <c r="AK45" s="15">
        <v>120</v>
      </c>
      <c r="AL45" s="15">
        <v>149</v>
      </c>
      <c r="AM45" s="15">
        <v>189</v>
      </c>
      <c r="AN45" s="15">
        <v>200</v>
      </c>
      <c r="AO45" s="15">
        <v>232</v>
      </c>
      <c r="AP45" s="15">
        <v>214</v>
      </c>
      <c r="AQ45" s="15">
        <v>309</v>
      </c>
      <c r="AR45" s="15">
        <v>398</v>
      </c>
      <c r="AS45" s="15">
        <v>396</v>
      </c>
      <c r="AT45" s="15">
        <v>253</v>
      </c>
      <c r="AU45" s="15">
        <v>114</v>
      </c>
      <c r="AV45" s="15">
        <v>82</v>
      </c>
      <c r="AW45" s="15">
        <v>43</v>
      </c>
      <c r="AX45" s="15">
        <v>19</v>
      </c>
      <c r="AY45" s="15">
        <v>2</v>
      </c>
      <c r="AZ45" s="15">
        <v>0</v>
      </c>
      <c r="BA45" s="67">
        <f t="shared" si="2"/>
        <v>64</v>
      </c>
      <c r="BB45" s="15">
        <v>162</v>
      </c>
      <c r="BC45" s="15">
        <v>4509</v>
      </c>
      <c r="BD45" s="15">
        <v>142</v>
      </c>
      <c r="BE45" s="15">
        <v>166</v>
      </c>
      <c r="BF45" s="15">
        <v>218</v>
      </c>
      <c r="BG45" s="15">
        <v>254</v>
      </c>
      <c r="BH45" s="15">
        <v>158</v>
      </c>
      <c r="BI45" s="15">
        <v>188</v>
      </c>
      <c r="BJ45" s="15">
        <v>196</v>
      </c>
      <c r="BK45" s="15">
        <v>229</v>
      </c>
      <c r="BL45" s="15">
        <v>291</v>
      </c>
      <c r="BM45" s="15">
        <v>279</v>
      </c>
      <c r="BN45" s="15">
        <v>335</v>
      </c>
      <c r="BO45" s="15">
        <v>428</v>
      </c>
      <c r="BP45" s="15">
        <v>499</v>
      </c>
      <c r="BQ45" s="15">
        <v>357</v>
      </c>
      <c r="BR45" s="15">
        <v>236</v>
      </c>
      <c r="BS45" s="15">
        <v>136</v>
      </c>
      <c r="BT45" s="15">
        <v>98</v>
      </c>
      <c r="BU45" s="15">
        <v>74</v>
      </c>
      <c r="BV45" s="15">
        <v>63</v>
      </c>
      <c r="BW45" s="15">
        <v>14</v>
      </c>
      <c r="BX45" s="15">
        <v>4</v>
      </c>
      <c r="BY45" s="67">
        <f t="shared" si="3"/>
        <v>155</v>
      </c>
      <c r="BZ45" s="15">
        <v>144</v>
      </c>
    </row>
    <row r="46" spans="1:78" x14ac:dyDescent="0.4">
      <c r="A46" s="13">
        <v>45</v>
      </c>
      <c r="B46" s="15">
        <v>49</v>
      </c>
      <c r="C46" s="15" t="s">
        <v>166</v>
      </c>
      <c r="D46" s="15">
        <v>5759</v>
      </c>
      <c r="E46" s="15">
        <v>3763</v>
      </c>
      <c r="F46" s="16">
        <f t="shared" si="0"/>
        <v>0.65341205070324704</v>
      </c>
      <c r="G46" s="15">
        <v>12966</v>
      </c>
      <c r="H46" s="15">
        <v>483</v>
      </c>
      <c r="I46" s="15">
        <v>585</v>
      </c>
      <c r="J46" s="15">
        <v>694</v>
      </c>
      <c r="K46" s="15">
        <v>699</v>
      </c>
      <c r="L46" s="15">
        <v>433</v>
      </c>
      <c r="M46" s="15">
        <v>383</v>
      </c>
      <c r="N46" s="15">
        <v>511</v>
      </c>
      <c r="O46" s="15">
        <v>703</v>
      </c>
      <c r="P46" s="15">
        <v>869</v>
      </c>
      <c r="Q46" s="15">
        <v>860</v>
      </c>
      <c r="R46" s="15">
        <v>773</v>
      </c>
      <c r="S46" s="15">
        <v>707</v>
      </c>
      <c r="T46" s="15">
        <v>747</v>
      </c>
      <c r="U46" s="15">
        <v>906</v>
      </c>
      <c r="V46" s="15">
        <v>891</v>
      </c>
      <c r="W46" s="15">
        <v>673</v>
      </c>
      <c r="X46" s="15">
        <v>539</v>
      </c>
      <c r="Y46" s="15">
        <v>448</v>
      </c>
      <c r="Z46" s="15">
        <v>221</v>
      </c>
      <c r="AA46" s="15">
        <v>67</v>
      </c>
      <c r="AB46" s="15">
        <v>9</v>
      </c>
      <c r="AC46" s="67">
        <f t="shared" si="1"/>
        <v>745</v>
      </c>
      <c r="AD46" s="15">
        <v>765</v>
      </c>
      <c r="AE46" s="15">
        <v>5832</v>
      </c>
      <c r="AF46" s="15">
        <v>237</v>
      </c>
      <c r="AG46" s="15">
        <v>326</v>
      </c>
      <c r="AH46" s="15">
        <v>373</v>
      </c>
      <c r="AI46" s="15">
        <v>320</v>
      </c>
      <c r="AJ46" s="15">
        <v>161</v>
      </c>
      <c r="AK46" s="15">
        <v>163</v>
      </c>
      <c r="AL46" s="15">
        <v>235</v>
      </c>
      <c r="AM46" s="15">
        <v>322</v>
      </c>
      <c r="AN46" s="15">
        <v>397</v>
      </c>
      <c r="AO46" s="15">
        <v>393</v>
      </c>
      <c r="AP46" s="15">
        <v>357</v>
      </c>
      <c r="AQ46" s="15">
        <v>312</v>
      </c>
      <c r="AR46" s="15">
        <v>353</v>
      </c>
      <c r="AS46" s="15">
        <v>398</v>
      </c>
      <c r="AT46" s="15">
        <v>393</v>
      </c>
      <c r="AU46" s="15">
        <v>299</v>
      </c>
      <c r="AV46" s="15">
        <v>174</v>
      </c>
      <c r="AW46" s="15">
        <v>138</v>
      </c>
      <c r="AX46" s="15">
        <v>50</v>
      </c>
      <c r="AY46" s="15">
        <v>11</v>
      </c>
      <c r="AZ46" s="15">
        <v>0</v>
      </c>
      <c r="BA46" s="67">
        <f t="shared" si="2"/>
        <v>199</v>
      </c>
      <c r="BB46" s="15">
        <v>420</v>
      </c>
      <c r="BC46" s="15">
        <v>7134</v>
      </c>
      <c r="BD46" s="15">
        <v>246</v>
      </c>
      <c r="BE46" s="15">
        <v>259</v>
      </c>
      <c r="BF46" s="15">
        <v>321</v>
      </c>
      <c r="BG46" s="15">
        <v>379</v>
      </c>
      <c r="BH46" s="15">
        <v>272</v>
      </c>
      <c r="BI46" s="15">
        <v>220</v>
      </c>
      <c r="BJ46" s="15">
        <v>276</v>
      </c>
      <c r="BK46" s="15">
        <v>381</v>
      </c>
      <c r="BL46" s="15">
        <v>472</v>
      </c>
      <c r="BM46" s="15">
        <v>467</v>
      </c>
      <c r="BN46" s="15">
        <v>416</v>
      </c>
      <c r="BO46" s="15">
        <v>395</v>
      </c>
      <c r="BP46" s="15">
        <v>394</v>
      </c>
      <c r="BQ46" s="15">
        <v>508</v>
      </c>
      <c r="BR46" s="15">
        <v>498</v>
      </c>
      <c r="BS46" s="15">
        <v>374</v>
      </c>
      <c r="BT46" s="15">
        <v>365</v>
      </c>
      <c r="BU46" s="15">
        <v>310</v>
      </c>
      <c r="BV46" s="15">
        <v>171</v>
      </c>
      <c r="BW46" s="15">
        <v>56</v>
      </c>
      <c r="BX46" s="15">
        <v>9</v>
      </c>
      <c r="BY46" s="67">
        <f t="shared" si="3"/>
        <v>546</v>
      </c>
      <c r="BZ46" s="15">
        <v>345</v>
      </c>
    </row>
    <row r="47" spans="1:78" x14ac:dyDescent="0.4">
      <c r="A47" s="13">
        <v>46</v>
      </c>
      <c r="B47" s="15">
        <v>50</v>
      </c>
      <c r="C47" s="15" t="s">
        <v>167</v>
      </c>
      <c r="D47" s="15">
        <v>911</v>
      </c>
      <c r="E47" s="15">
        <v>1028</v>
      </c>
      <c r="F47" s="16">
        <f t="shared" si="0"/>
        <v>1.1284302963776069</v>
      </c>
      <c r="G47" s="15">
        <v>1960</v>
      </c>
      <c r="H47" s="15">
        <v>37</v>
      </c>
      <c r="I47" s="15">
        <v>54</v>
      </c>
      <c r="J47" s="15">
        <v>59</v>
      </c>
      <c r="K47" s="15">
        <v>58</v>
      </c>
      <c r="L47" s="15">
        <v>31</v>
      </c>
      <c r="M47" s="15">
        <v>34</v>
      </c>
      <c r="N47" s="15">
        <v>47</v>
      </c>
      <c r="O47" s="15">
        <v>82</v>
      </c>
      <c r="P47" s="15">
        <v>77</v>
      </c>
      <c r="Q47" s="15">
        <v>94</v>
      </c>
      <c r="R47" s="15">
        <v>109</v>
      </c>
      <c r="S47" s="15">
        <v>124</v>
      </c>
      <c r="T47" s="15">
        <v>155</v>
      </c>
      <c r="U47" s="15">
        <v>216</v>
      </c>
      <c r="V47" s="15">
        <v>242</v>
      </c>
      <c r="W47" s="15">
        <v>176</v>
      </c>
      <c r="X47" s="15">
        <v>144</v>
      </c>
      <c r="Y47" s="15">
        <v>101</v>
      </c>
      <c r="Z47" s="15">
        <v>44</v>
      </c>
      <c r="AA47" s="15">
        <v>10</v>
      </c>
      <c r="AB47" s="15">
        <v>1</v>
      </c>
      <c r="AC47" s="67">
        <f t="shared" si="1"/>
        <v>156</v>
      </c>
      <c r="AD47" s="15">
        <v>65</v>
      </c>
      <c r="AE47" s="15">
        <v>937</v>
      </c>
      <c r="AF47" s="15">
        <v>17</v>
      </c>
      <c r="AG47" s="15">
        <v>27</v>
      </c>
      <c r="AH47" s="15">
        <v>35</v>
      </c>
      <c r="AI47" s="15">
        <v>30</v>
      </c>
      <c r="AJ47" s="15">
        <v>16</v>
      </c>
      <c r="AK47" s="15">
        <v>13</v>
      </c>
      <c r="AL47" s="15">
        <v>19</v>
      </c>
      <c r="AM47" s="15">
        <v>44</v>
      </c>
      <c r="AN47" s="15">
        <v>34</v>
      </c>
      <c r="AO47" s="15">
        <v>54</v>
      </c>
      <c r="AP47" s="15">
        <v>47</v>
      </c>
      <c r="AQ47" s="15">
        <v>59</v>
      </c>
      <c r="AR47" s="15">
        <v>69</v>
      </c>
      <c r="AS47" s="15">
        <v>111</v>
      </c>
      <c r="AT47" s="15">
        <v>121</v>
      </c>
      <c r="AU47" s="15">
        <v>81</v>
      </c>
      <c r="AV47" s="15">
        <v>61</v>
      </c>
      <c r="AW47" s="15">
        <v>42</v>
      </c>
      <c r="AX47" s="15">
        <v>17</v>
      </c>
      <c r="AY47" s="15">
        <v>3</v>
      </c>
      <c r="AZ47" s="15">
        <v>0</v>
      </c>
      <c r="BA47" s="67">
        <f t="shared" si="2"/>
        <v>62</v>
      </c>
      <c r="BB47" s="15">
        <v>37</v>
      </c>
      <c r="BC47" s="15">
        <v>1023</v>
      </c>
      <c r="BD47" s="15">
        <v>20</v>
      </c>
      <c r="BE47" s="15">
        <v>27</v>
      </c>
      <c r="BF47" s="15">
        <v>24</v>
      </c>
      <c r="BG47" s="15">
        <v>28</v>
      </c>
      <c r="BH47" s="15">
        <v>15</v>
      </c>
      <c r="BI47" s="15">
        <v>21</v>
      </c>
      <c r="BJ47" s="15">
        <v>28</v>
      </c>
      <c r="BK47" s="15">
        <v>38</v>
      </c>
      <c r="BL47" s="15">
        <v>43</v>
      </c>
      <c r="BM47" s="15">
        <v>40</v>
      </c>
      <c r="BN47" s="15">
        <v>62</v>
      </c>
      <c r="BO47" s="15">
        <v>65</v>
      </c>
      <c r="BP47" s="15">
        <v>86</v>
      </c>
      <c r="BQ47" s="15">
        <v>105</v>
      </c>
      <c r="BR47" s="15">
        <v>121</v>
      </c>
      <c r="BS47" s="15">
        <v>95</v>
      </c>
      <c r="BT47" s="15">
        <v>83</v>
      </c>
      <c r="BU47" s="15">
        <v>59</v>
      </c>
      <c r="BV47" s="15">
        <v>27</v>
      </c>
      <c r="BW47" s="15">
        <v>7</v>
      </c>
      <c r="BX47" s="15">
        <v>1</v>
      </c>
      <c r="BY47" s="67">
        <f t="shared" si="3"/>
        <v>94</v>
      </c>
      <c r="BZ47" s="15">
        <v>28</v>
      </c>
    </row>
    <row r="48" spans="1:78" x14ac:dyDescent="0.4">
      <c r="A48" s="13">
        <v>47</v>
      </c>
      <c r="B48" s="15">
        <v>51</v>
      </c>
      <c r="C48" s="15" t="s">
        <v>168</v>
      </c>
      <c r="D48" s="15">
        <v>706</v>
      </c>
      <c r="E48" s="15">
        <v>684</v>
      </c>
      <c r="F48" s="16">
        <f t="shared" si="0"/>
        <v>0.96883852691218131</v>
      </c>
      <c r="G48" s="15">
        <v>2374</v>
      </c>
      <c r="H48" s="15">
        <v>49</v>
      </c>
      <c r="I48" s="15">
        <v>64</v>
      </c>
      <c r="J48" s="15">
        <v>52</v>
      </c>
      <c r="K48" s="15">
        <v>34</v>
      </c>
      <c r="L48" s="15">
        <v>40</v>
      </c>
      <c r="M48" s="15">
        <v>35</v>
      </c>
      <c r="N48" s="15">
        <v>56</v>
      </c>
      <c r="O48" s="15">
        <v>75</v>
      </c>
      <c r="P48" s="15">
        <v>103</v>
      </c>
      <c r="Q48" s="15">
        <v>92</v>
      </c>
      <c r="R48" s="15">
        <v>102</v>
      </c>
      <c r="S48" s="15">
        <v>124</v>
      </c>
      <c r="T48" s="15">
        <v>169</v>
      </c>
      <c r="U48" s="15">
        <v>203</v>
      </c>
      <c r="V48" s="15">
        <v>214</v>
      </c>
      <c r="W48" s="15">
        <v>197</v>
      </c>
      <c r="X48" s="15">
        <v>223</v>
      </c>
      <c r="Y48" s="15">
        <v>248</v>
      </c>
      <c r="Z48" s="15">
        <v>157</v>
      </c>
      <c r="AA48" s="15">
        <v>73</v>
      </c>
      <c r="AB48" s="15">
        <v>10</v>
      </c>
      <c r="AC48" s="67">
        <f t="shared" si="1"/>
        <v>488</v>
      </c>
      <c r="AD48" s="15">
        <v>54</v>
      </c>
      <c r="AE48" s="15">
        <v>1062</v>
      </c>
      <c r="AF48" s="15">
        <v>29</v>
      </c>
      <c r="AG48" s="15">
        <v>33</v>
      </c>
      <c r="AH48" s="15">
        <v>30</v>
      </c>
      <c r="AI48" s="15">
        <v>17</v>
      </c>
      <c r="AJ48" s="15">
        <v>19</v>
      </c>
      <c r="AK48" s="15">
        <v>18</v>
      </c>
      <c r="AL48" s="15">
        <v>29</v>
      </c>
      <c r="AM48" s="15">
        <v>40</v>
      </c>
      <c r="AN48" s="15">
        <v>60</v>
      </c>
      <c r="AO48" s="15">
        <v>51</v>
      </c>
      <c r="AP48" s="15">
        <v>55</v>
      </c>
      <c r="AQ48" s="15">
        <v>56</v>
      </c>
      <c r="AR48" s="15">
        <v>101</v>
      </c>
      <c r="AS48" s="15">
        <v>103</v>
      </c>
      <c r="AT48" s="15">
        <v>112</v>
      </c>
      <c r="AU48" s="15">
        <v>91</v>
      </c>
      <c r="AV48" s="15">
        <v>86</v>
      </c>
      <c r="AW48" s="15">
        <v>71</v>
      </c>
      <c r="AX48" s="15">
        <v>21</v>
      </c>
      <c r="AY48" s="15">
        <v>4</v>
      </c>
      <c r="AZ48" s="15">
        <v>1</v>
      </c>
      <c r="BA48" s="67">
        <f t="shared" si="2"/>
        <v>97</v>
      </c>
      <c r="BB48" s="15">
        <v>35</v>
      </c>
      <c r="BC48" s="15">
        <v>1312</v>
      </c>
      <c r="BD48" s="15">
        <v>20</v>
      </c>
      <c r="BE48" s="15">
        <v>31</v>
      </c>
      <c r="BF48" s="15">
        <v>22</v>
      </c>
      <c r="BG48" s="15">
        <v>17</v>
      </c>
      <c r="BH48" s="15">
        <v>21</v>
      </c>
      <c r="BI48" s="15">
        <v>17</v>
      </c>
      <c r="BJ48" s="15">
        <v>27</v>
      </c>
      <c r="BK48" s="15">
        <v>35</v>
      </c>
      <c r="BL48" s="15">
        <v>43</v>
      </c>
      <c r="BM48" s="15">
        <v>41</v>
      </c>
      <c r="BN48" s="15">
        <v>47</v>
      </c>
      <c r="BO48" s="15">
        <v>68</v>
      </c>
      <c r="BP48" s="15">
        <v>68</v>
      </c>
      <c r="BQ48" s="15">
        <v>100</v>
      </c>
      <c r="BR48" s="15">
        <v>102</v>
      </c>
      <c r="BS48" s="15">
        <v>106</v>
      </c>
      <c r="BT48" s="15">
        <v>137</v>
      </c>
      <c r="BU48" s="15">
        <v>177</v>
      </c>
      <c r="BV48" s="15">
        <v>136</v>
      </c>
      <c r="BW48" s="15">
        <v>69</v>
      </c>
      <c r="BX48" s="15">
        <v>9</v>
      </c>
      <c r="BY48" s="67">
        <f t="shared" si="3"/>
        <v>391</v>
      </c>
      <c r="BZ48" s="15">
        <v>19</v>
      </c>
    </row>
    <row r="49" spans="1:78" x14ac:dyDescent="0.4">
      <c r="A49" s="13">
        <v>48</v>
      </c>
      <c r="B49" s="15">
        <v>52</v>
      </c>
      <c r="C49" s="15" t="s">
        <v>169</v>
      </c>
      <c r="D49" s="15">
        <v>257</v>
      </c>
      <c r="E49" s="15">
        <v>217</v>
      </c>
      <c r="F49" s="16">
        <f t="shared" si="0"/>
        <v>0.8443579766536965</v>
      </c>
      <c r="G49" s="15">
        <v>919</v>
      </c>
      <c r="H49" s="15">
        <v>14</v>
      </c>
      <c r="I49" s="15">
        <v>36</v>
      </c>
      <c r="J49" s="15">
        <v>42</v>
      </c>
      <c r="K49" s="15">
        <v>51</v>
      </c>
      <c r="L49" s="15">
        <v>31</v>
      </c>
      <c r="M49" s="15">
        <v>33</v>
      </c>
      <c r="N49" s="15">
        <v>36</v>
      </c>
      <c r="O49" s="15">
        <v>42</v>
      </c>
      <c r="P49" s="15">
        <v>67</v>
      </c>
      <c r="Q49" s="15">
        <v>52</v>
      </c>
      <c r="R49" s="15">
        <v>56</v>
      </c>
      <c r="S49" s="15">
        <v>41</v>
      </c>
      <c r="T49" s="15">
        <v>53</v>
      </c>
      <c r="U49" s="15">
        <v>63</v>
      </c>
      <c r="V49" s="15">
        <v>78</v>
      </c>
      <c r="W49" s="15">
        <v>41</v>
      </c>
      <c r="X49" s="15">
        <v>54</v>
      </c>
      <c r="Y49" s="15">
        <v>63</v>
      </c>
      <c r="Z49" s="15">
        <v>41</v>
      </c>
      <c r="AA49" s="15">
        <v>10</v>
      </c>
      <c r="AB49" s="15">
        <v>3</v>
      </c>
      <c r="AC49" s="67">
        <f t="shared" si="1"/>
        <v>117</v>
      </c>
      <c r="AD49" s="15">
        <v>12</v>
      </c>
      <c r="AE49" s="15">
        <v>458</v>
      </c>
      <c r="AF49" s="15">
        <v>12</v>
      </c>
      <c r="AG49" s="15">
        <v>24</v>
      </c>
      <c r="AH49" s="15">
        <v>23</v>
      </c>
      <c r="AI49" s="15">
        <v>20</v>
      </c>
      <c r="AJ49" s="15">
        <v>16</v>
      </c>
      <c r="AK49" s="15">
        <v>22</v>
      </c>
      <c r="AL49" s="15">
        <v>23</v>
      </c>
      <c r="AM49" s="15">
        <v>25</v>
      </c>
      <c r="AN49" s="15">
        <v>40</v>
      </c>
      <c r="AO49" s="15">
        <v>32</v>
      </c>
      <c r="AP49" s="15">
        <v>32</v>
      </c>
      <c r="AQ49" s="15">
        <v>19</v>
      </c>
      <c r="AR49" s="15">
        <v>28</v>
      </c>
      <c r="AS49" s="15">
        <v>34</v>
      </c>
      <c r="AT49" s="15">
        <v>40</v>
      </c>
      <c r="AU49" s="15">
        <v>13</v>
      </c>
      <c r="AV49" s="15">
        <v>21</v>
      </c>
      <c r="AW49" s="15">
        <v>12</v>
      </c>
      <c r="AX49" s="15">
        <v>11</v>
      </c>
      <c r="AY49" s="15">
        <v>1</v>
      </c>
      <c r="AZ49" s="15">
        <v>0</v>
      </c>
      <c r="BA49" s="67">
        <f t="shared" si="2"/>
        <v>24</v>
      </c>
      <c r="BB49" s="15">
        <v>10</v>
      </c>
      <c r="BC49" s="15">
        <v>461</v>
      </c>
      <c r="BD49" s="15">
        <v>2</v>
      </c>
      <c r="BE49" s="15">
        <v>12</v>
      </c>
      <c r="BF49" s="15">
        <v>19</v>
      </c>
      <c r="BG49" s="15">
        <v>31</v>
      </c>
      <c r="BH49" s="15">
        <v>15</v>
      </c>
      <c r="BI49" s="15">
        <v>11</v>
      </c>
      <c r="BJ49" s="15">
        <v>13</v>
      </c>
      <c r="BK49" s="15">
        <v>17</v>
      </c>
      <c r="BL49" s="15">
        <v>27</v>
      </c>
      <c r="BM49" s="15">
        <v>20</v>
      </c>
      <c r="BN49" s="15">
        <v>24</v>
      </c>
      <c r="BO49" s="15">
        <v>22</v>
      </c>
      <c r="BP49" s="15">
        <v>25</v>
      </c>
      <c r="BQ49" s="15">
        <v>29</v>
      </c>
      <c r="BR49" s="15">
        <v>38</v>
      </c>
      <c r="BS49" s="15">
        <v>28</v>
      </c>
      <c r="BT49" s="15">
        <v>33</v>
      </c>
      <c r="BU49" s="15">
        <v>51</v>
      </c>
      <c r="BV49" s="15">
        <v>30</v>
      </c>
      <c r="BW49" s="15">
        <v>9</v>
      </c>
      <c r="BX49" s="15">
        <v>3</v>
      </c>
      <c r="BY49" s="67">
        <f t="shared" si="3"/>
        <v>93</v>
      </c>
      <c r="BZ49" s="15">
        <v>2</v>
      </c>
    </row>
    <row r="50" spans="1:78" x14ac:dyDescent="0.4">
      <c r="A50" s="13">
        <v>49</v>
      </c>
      <c r="B50" s="15">
        <v>57</v>
      </c>
      <c r="C50" s="15" t="s">
        <v>170</v>
      </c>
      <c r="D50" s="15">
        <v>326</v>
      </c>
      <c r="E50" s="15">
        <v>324</v>
      </c>
      <c r="F50" s="16">
        <f t="shared" si="0"/>
        <v>0.99386503067484666</v>
      </c>
      <c r="G50" s="15">
        <v>615</v>
      </c>
      <c r="H50" s="15">
        <v>9</v>
      </c>
      <c r="I50" s="15">
        <v>27</v>
      </c>
      <c r="J50" s="15">
        <v>36</v>
      </c>
      <c r="K50" s="15">
        <v>17</v>
      </c>
      <c r="L50" s="15">
        <v>8</v>
      </c>
      <c r="M50" s="15">
        <v>11</v>
      </c>
      <c r="N50" s="15">
        <v>8</v>
      </c>
      <c r="O50" s="15">
        <v>10</v>
      </c>
      <c r="P50" s="15">
        <v>28</v>
      </c>
      <c r="Q50" s="15">
        <v>38</v>
      </c>
      <c r="R50" s="15">
        <v>33</v>
      </c>
      <c r="S50" s="15">
        <v>42</v>
      </c>
      <c r="T50" s="15">
        <v>36</v>
      </c>
      <c r="U50" s="15">
        <v>69</v>
      </c>
      <c r="V50" s="15">
        <v>59</v>
      </c>
      <c r="W50" s="15">
        <v>55</v>
      </c>
      <c r="X50" s="15">
        <v>57</v>
      </c>
      <c r="Y50" s="15">
        <v>46</v>
      </c>
      <c r="Z50" s="15">
        <v>21</v>
      </c>
      <c r="AA50" s="15">
        <v>3</v>
      </c>
      <c r="AB50" s="15">
        <v>1</v>
      </c>
      <c r="AC50" s="67">
        <f t="shared" si="1"/>
        <v>71</v>
      </c>
      <c r="AD50" s="15">
        <v>1</v>
      </c>
      <c r="AE50" s="15">
        <v>300</v>
      </c>
      <c r="AF50" s="15">
        <v>6</v>
      </c>
      <c r="AG50" s="15">
        <v>12</v>
      </c>
      <c r="AH50" s="15">
        <v>18</v>
      </c>
      <c r="AI50" s="15">
        <v>14</v>
      </c>
      <c r="AJ50" s="15">
        <v>5</v>
      </c>
      <c r="AK50" s="15">
        <v>5</v>
      </c>
      <c r="AL50" s="15">
        <v>4</v>
      </c>
      <c r="AM50" s="15">
        <v>7</v>
      </c>
      <c r="AN50" s="15">
        <v>13</v>
      </c>
      <c r="AO50" s="15">
        <v>20</v>
      </c>
      <c r="AP50" s="15">
        <v>21</v>
      </c>
      <c r="AQ50" s="15">
        <v>24</v>
      </c>
      <c r="AR50" s="15">
        <v>18</v>
      </c>
      <c r="AS50" s="15">
        <v>41</v>
      </c>
      <c r="AT50" s="15">
        <v>29</v>
      </c>
      <c r="AU50" s="15">
        <v>23</v>
      </c>
      <c r="AV50" s="15">
        <v>19</v>
      </c>
      <c r="AW50" s="15">
        <v>14</v>
      </c>
      <c r="AX50" s="15">
        <v>6</v>
      </c>
      <c r="AY50" s="15">
        <v>0</v>
      </c>
      <c r="AZ50" s="15">
        <v>0</v>
      </c>
      <c r="BA50" s="67">
        <f t="shared" si="2"/>
        <v>20</v>
      </c>
      <c r="BB50" s="15">
        <v>1</v>
      </c>
      <c r="BC50" s="15">
        <v>315</v>
      </c>
      <c r="BD50" s="15">
        <v>3</v>
      </c>
      <c r="BE50" s="15">
        <v>15</v>
      </c>
      <c r="BF50" s="15">
        <v>18</v>
      </c>
      <c r="BG50" s="15">
        <v>3</v>
      </c>
      <c r="BH50" s="15">
        <v>3</v>
      </c>
      <c r="BI50" s="15">
        <v>6</v>
      </c>
      <c r="BJ50" s="15">
        <v>4</v>
      </c>
      <c r="BK50" s="15">
        <v>3</v>
      </c>
      <c r="BL50" s="15">
        <v>15</v>
      </c>
      <c r="BM50" s="15">
        <v>18</v>
      </c>
      <c r="BN50" s="15">
        <v>12</v>
      </c>
      <c r="BO50" s="15">
        <v>18</v>
      </c>
      <c r="BP50" s="15">
        <v>18</v>
      </c>
      <c r="BQ50" s="15">
        <v>28</v>
      </c>
      <c r="BR50" s="15">
        <v>30</v>
      </c>
      <c r="BS50" s="15">
        <v>32</v>
      </c>
      <c r="BT50" s="15">
        <v>38</v>
      </c>
      <c r="BU50" s="15">
        <v>32</v>
      </c>
      <c r="BV50" s="15">
        <v>15</v>
      </c>
      <c r="BW50" s="15">
        <v>3</v>
      </c>
      <c r="BX50" s="15">
        <v>1</v>
      </c>
      <c r="BY50" s="67">
        <f t="shared" si="3"/>
        <v>51</v>
      </c>
      <c r="BZ50" s="15">
        <v>0</v>
      </c>
    </row>
    <row r="51" spans="1:78" x14ac:dyDescent="0.4">
      <c r="A51" s="13">
        <v>50</v>
      </c>
      <c r="B51" s="15">
        <v>59</v>
      </c>
      <c r="C51" s="15" t="s">
        <v>171</v>
      </c>
      <c r="D51" s="15">
        <v>127</v>
      </c>
      <c r="E51" s="15">
        <v>121</v>
      </c>
      <c r="F51" s="16">
        <f t="shared" si="0"/>
        <v>0.952755905511811</v>
      </c>
      <c r="G51" s="15">
        <v>217</v>
      </c>
      <c r="H51" s="15">
        <v>1</v>
      </c>
      <c r="I51" s="15">
        <v>1</v>
      </c>
      <c r="J51" s="15">
        <v>9</v>
      </c>
      <c r="K51" s="15">
        <v>2</v>
      </c>
      <c r="L51" s="15">
        <v>5</v>
      </c>
      <c r="M51" s="15">
        <v>3</v>
      </c>
      <c r="N51" s="15">
        <v>2</v>
      </c>
      <c r="O51" s="15">
        <v>6</v>
      </c>
      <c r="P51" s="15">
        <v>10</v>
      </c>
      <c r="Q51" s="15">
        <v>8</v>
      </c>
      <c r="R51" s="15">
        <v>7</v>
      </c>
      <c r="S51" s="15">
        <v>13</v>
      </c>
      <c r="T51" s="15">
        <v>15</v>
      </c>
      <c r="U51" s="15">
        <v>39</v>
      </c>
      <c r="V51" s="15">
        <v>30</v>
      </c>
      <c r="W51" s="15">
        <v>28</v>
      </c>
      <c r="X51" s="15">
        <v>14</v>
      </c>
      <c r="Y51" s="15">
        <v>16</v>
      </c>
      <c r="Z51" s="15">
        <v>6</v>
      </c>
      <c r="AA51" s="15">
        <v>1</v>
      </c>
      <c r="AB51" s="15">
        <v>1</v>
      </c>
      <c r="AC51" s="67">
        <f t="shared" si="1"/>
        <v>24</v>
      </c>
      <c r="AD51" s="15">
        <v>0</v>
      </c>
      <c r="AE51" s="15">
        <v>124</v>
      </c>
      <c r="AF51" s="15">
        <v>1</v>
      </c>
      <c r="AG51" s="15">
        <v>0</v>
      </c>
      <c r="AH51" s="15">
        <v>4</v>
      </c>
      <c r="AI51" s="15">
        <v>2</v>
      </c>
      <c r="AJ51" s="15">
        <v>4</v>
      </c>
      <c r="AK51" s="15">
        <v>2</v>
      </c>
      <c r="AL51" s="15">
        <v>1</v>
      </c>
      <c r="AM51" s="15">
        <v>4</v>
      </c>
      <c r="AN51" s="15">
        <v>7</v>
      </c>
      <c r="AO51" s="15">
        <v>6</v>
      </c>
      <c r="AP51" s="15">
        <v>3</v>
      </c>
      <c r="AQ51" s="15">
        <v>11</v>
      </c>
      <c r="AR51" s="15">
        <v>7</v>
      </c>
      <c r="AS51" s="15">
        <v>25</v>
      </c>
      <c r="AT51" s="15">
        <v>16</v>
      </c>
      <c r="AU51" s="15">
        <v>14</v>
      </c>
      <c r="AV51" s="15">
        <v>7</v>
      </c>
      <c r="AW51" s="15">
        <v>8</v>
      </c>
      <c r="AX51" s="15">
        <v>2</v>
      </c>
      <c r="AY51" s="15">
        <v>0</v>
      </c>
      <c r="AZ51" s="15">
        <v>0</v>
      </c>
      <c r="BA51" s="67">
        <f t="shared" si="2"/>
        <v>10</v>
      </c>
      <c r="BB51" s="15">
        <v>0</v>
      </c>
      <c r="BC51" s="15">
        <v>93</v>
      </c>
      <c r="BD51" s="15">
        <v>0</v>
      </c>
      <c r="BE51" s="15">
        <v>1</v>
      </c>
      <c r="BF51" s="15">
        <v>5</v>
      </c>
      <c r="BG51" s="15">
        <v>0</v>
      </c>
      <c r="BH51" s="15">
        <v>1</v>
      </c>
      <c r="BI51" s="15">
        <v>1</v>
      </c>
      <c r="BJ51" s="15">
        <v>1</v>
      </c>
      <c r="BK51" s="15">
        <v>2</v>
      </c>
      <c r="BL51" s="15">
        <v>3</v>
      </c>
      <c r="BM51" s="15">
        <v>2</v>
      </c>
      <c r="BN51" s="15">
        <v>4</v>
      </c>
      <c r="BO51" s="15">
        <v>2</v>
      </c>
      <c r="BP51" s="15">
        <v>8</v>
      </c>
      <c r="BQ51" s="15">
        <v>14</v>
      </c>
      <c r="BR51" s="15">
        <v>14</v>
      </c>
      <c r="BS51" s="15">
        <v>14</v>
      </c>
      <c r="BT51" s="15">
        <v>7</v>
      </c>
      <c r="BU51" s="15">
        <v>8</v>
      </c>
      <c r="BV51" s="15">
        <v>4</v>
      </c>
      <c r="BW51" s="15">
        <v>1</v>
      </c>
      <c r="BX51" s="15">
        <v>1</v>
      </c>
      <c r="BY51" s="67">
        <f t="shared" si="3"/>
        <v>14</v>
      </c>
      <c r="BZ51" s="15">
        <v>0</v>
      </c>
    </row>
    <row r="52" spans="1:78" x14ac:dyDescent="0.4">
      <c r="A52" s="13">
        <v>51</v>
      </c>
      <c r="B52" s="15">
        <v>61</v>
      </c>
      <c r="C52" s="15" t="s">
        <v>172</v>
      </c>
      <c r="D52" s="15">
        <v>778</v>
      </c>
      <c r="E52" s="15">
        <v>811</v>
      </c>
      <c r="F52" s="16">
        <f t="shared" si="0"/>
        <v>1.0424164524421593</v>
      </c>
      <c r="G52" s="15">
        <v>1692</v>
      </c>
      <c r="H52" s="15">
        <v>33</v>
      </c>
      <c r="I52" s="15">
        <v>59</v>
      </c>
      <c r="J52" s="15">
        <v>73</v>
      </c>
      <c r="K52" s="15">
        <v>75</v>
      </c>
      <c r="L52" s="15">
        <v>43</v>
      </c>
      <c r="M52" s="15">
        <v>29</v>
      </c>
      <c r="N52" s="15">
        <v>61</v>
      </c>
      <c r="O52" s="15">
        <v>56</v>
      </c>
      <c r="P52" s="15">
        <v>80</v>
      </c>
      <c r="Q52" s="15">
        <v>105</v>
      </c>
      <c r="R52" s="15">
        <v>92</v>
      </c>
      <c r="S52" s="15">
        <v>87</v>
      </c>
      <c r="T52" s="15">
        <v>140</v>
      </c>
      <c r="U52" s="15">
        <v>161</v>
      </c>
      <c r="V52" s="15">
        <v>151</v>
      </c>
      <c r="W52" s="15">
        <v>133</v>
      </c>
      <c r="X52" s="15">
        <v>120</v>
      </c>
      <c r="Y52" s="15">
        <v>109</v>
      </c>
      <c r="Z52" s="15">
        <v>52</v>
      </c>
      <c r="AA52" s="15">
        <v>18</v>
      </c>
      <c r="AB52" s="15">
        <v>5</v>
      </c>
      <c r="AC52" s="67">
        <f t="shared" si="1"/>
        <v>184</v>
      </c>
      <c r="AD52" s="15">
        <v>10</v>
      </c>
      <c r="AE52" s="15">
        <v>772</v>
      </c>
      <c r="AF52" s="15">
        <v>19</v>
      </c>
      <c r="AG52" s="15">
        <v>29</v>
      </c>
      <c r="AH52" s="15">
        <v>39</v>
      </c>
      <c r="AI52" s="15">
        <v>36</v>
      </c>
      <c r="AJ52" s="15">
        <v>18</v>
      </c>
      <c r="AK52" s="15">
        <v>16</v>
      </c>
      <c r="AL52" s="15">
        <v>31</v>
      </c>
      <c r="AM52" s="15">
        <v>24</v>
      </c>
      <c r="AN52" s="15">
        <v>38</v>
      </c>
      <c r="AO52" s="15">
        <v>46</v>
      </c>
      <c r="AP52" s="15">
        <v>40</v>
      </c>
      <c r="AQ52" s="15">
        <v>46</v>
      </c>
      <c r="AR52" s="15">
        <v>73</v>
      </c>
      <c r="AS52" s="15">
        <v>82</v>
      </c>
      <c r="AT52" s="15">
        <v>67</v>
      </c>
      <c r="AU52" s="15">
        <v>60</v>
      </c>
      <c r="AV52" s="15">
        <v>48</v>
      </c>
      <c r="AW52" s="15">
        <v>42</v>
      </c>
      <c r="AX52" s="15">
        <v>10</v>
      </c>
      <c r="AY52" s="15">
        <v>3</v>
      </c>
      <c r="AZ52" s="15">
        <v>1</v>
      </c>
      <c r="BA52" s="67">
        <f t="shared" si="2"/>
        <v>56</v>
      </c>
      <c r="BB52" s="15">
        <v>4</v>
      </c>
      <c r="BC52" s="15">
        <v>920</v>
      </c>
      <c r="BD52" s="15">
        <v>14</v>
      </c>
      <c r="BE52" s="15">
        <v>30</v>
      </c>
      <c r="BF52" s="15">
        <v>34</v>
      </c>
      <c r="BG52" s="15">
        <v>39</v>
      </c>
      <c r="BH52" s="15">
        <v>25</v>
      </c>
      <c r="BI52" s="15">
        <v>13</v>
      </c>
      <c r="BJ52" s="15">
        <v>30</v>
      </c>
      <c r="BK52" s="15">
        <v>32</v>
      </c>
      <c r="BL52" s="15">
        <v>42</v>
      </c>
      <c r="BM52" s="15">
        <v>59</v>
      </c>
      <c r="BN52" s="15">
        <v>52</v>
      </c>
      <c r="BO52" s="15">
        <v>41</v>
      </c>
      <c r="BP52" s="15">
        <v>67</v>
      </c>
      <c r="BQ52" s="15">
        <v>79</v>
      </c>
      <c r="BR52" s="15">
        <v>84</v>
      </c>
      <c r="BS52" s="15">
        <v>73</v>
      </c>
      <c r="BT52" s="15">
        <v>72</v>
      </c>
      <c r="BU52" s="15">
        <v>67</v>
      </c>
      <c r="BV52" s="15">
        <v>42</v>
      </c>
      <c r="BW52" s="15">
        <v>15</v>
      </c>
      <c r="BX52" s="15">
        <v>4</v>
      </c>
      <c r="BY52" s="67">
        <f t="shared" si="3"/>
        <v>128</v>
      </c>
      <c r="BZ52" s="15">
        <v>6</v>
      </c>
    </row>
    <row r="53" spans="1:78" x14ac:dyDescent="0.4">
      <c r="A53" s="13">
        <v>52</v>
      </c>
      <c r="B53" s="15">
        <v>60</v>
      </c>
      <c r="C53" s="15" t="s">
        <v>173</v>
      </c>
      <c r="D53" s="15">
        <v>589</v>
      </c>
      <c r="E53" s="15">
        <v>597</v>
      </c>
      <c r="F53" s="16">
        <f t="shared" si="0"/>
        <v>1.0135823429541595</v>
      </c>
      <c r="G53" s="15">
        <v>1119</v>
      </c>
      <c r="H53" s="15">
        <v>20</v>
      </c>
      <c r="I53" s="15">
        <v>19</v>
      </c>
      <c r="J53" s="15">
        <v>18</v>
      </c>
      <c r="K53" s="15">
        <v>24</v>
      </c>
      <c r="L53" s="15">
        <v>14</v>
      </c>
      <c r="M53" s="15">
        <v>28</v>
      </c>
      <c r="N53" s="15">
        <v>27</v>
      </c>
      <c r="O53" s="15">
        <v>23</v>
      </c>
      <c r="P53" s="15">
        <v>42</v>
      </c>
      <c r="Q53" s="15">
        <v>49</v>
      </c>
      <c r="R53" s="15">
        <v>63</v>
      </c>
      <c r="S53" s="15">
        <v>78</v>
      </c>
      <c r="T53" s="15">
        <v>108</v>
      </c>
      <c r="U53" s="15">
        <v>123</v>
      </c>
      <c r="V53" s="15">
        <v>134</v>
      </c>
      <c r="W53" s="15">
        <v>109</v>
      </c>
      <c r="X53" s="15">
        <v>107</v>
      </c>
      <c r="Y53" s="15">
        <v>74</v>
      </c>
      <c r="Z53" s="15">
        <v>43</v>
      </c>
      <c r="AA53" s="15">
        <v>8</v>
      </c>
      <c r="AB53" s="15">
        <v>1</v>
      </c>
      <c r="AC53" s="67">
        <f t="shared" si="1"/>
        <v>126</v>
      </c>
      <c r="AD53" s="15">
        <v>7</v>
      </c>
      <c r="AE53" s="15">
        <v>515</v>
      </c>
      <c r="AF53" s="15">
        <v>13</v>
      </c>
      <c r="AG53" s="15">
        <v>13</v>
      </c>
      <c r="AH53" s="15">
        <v>9</v>
      </c>
      <c r="AI53" s="15">
        <v>12</v>
      </c>
      <c r="AJ53" s="15">
        <v>8</v>
      </c>
      <c r="AK53" s="15">
        <v>11</v>
      </c>
      <c r="AL53" s="15">
        <v>12</v>
      </c>
      <c r="AM53" s="15">
        <v>13</v>
      </c>
      <c r="AN53" s="15">
        <v>25</v>
      </c>
      <c r="AO53" s="15">
        <v>21</v>
      </c>
      <c r="AP53" s="15">
        <v>31</v>
      </c>
      <c r="AQ53" s="15">
        <v>35</v>
      </c>
      <c r="AR53" s="15">
        <v>54</v>
      </c>
      <c r="AS53" s="15">
        <v>57</v>
      </c>
      <c r="AT53" s="15">
        <v>67</v>
      </c>
      <c r="AU53" s="15">
        <v>44</v>
      </c>
      <c r="AV53" s="15">
        <v>48</v>
      </c>
      <c r="AW53" s="15">
        <v>20</v>
      </c>
      <c r="AX53" s="15">
        <v>15</v>
      </c>
      <c r="AY53" s="15">
        <v>2</v>
      </c>
      <c r="AZ53" s="15">
        <v>0</v>
      </c>
      <c r="BA53" s="67">
        <f t="shared" si="2"/>
        <v>37</v>
      </c>
      <c r="BB53" s="15">
        <v>5</v>
      </c>
      <c r="BC53" s="15">
        <v>604</v>
      </c>
      <c r="BD53" s="15">
        <v>7</v>
      </c>
      <c r="BE53" s="15">
        <v>6</v>
      </c>
      <c r="BF53" s="15">
        <v>9</v>
      </c>
      <c r="BG53" s="15">
        <v>12</v>
      </c>
      <c r="BH53" s="15">
        <v>6</v>
      </c>
      <c r="BI53" s="15">
        <v>17</v>
      </c>
      <c r="BJ53" s="15">
        <v>15</v>
      </c>
      <c r="BK53" s="15">
        <v>10</v>
      </c>
      <c r="BL53" s="15">
        <v>17</v>
      </c>
      <c r="BM53" s="15">
        <v>28</v>
      </c>
      <c r="BN53" s="15">
        <v>32</v>
      </c>
      <c r="BO53" s="15">
        <v>43</v>
      </c>
      <c r="BP53" s="15">
        <v>54</v>
      </c>
      <c r="BQ53" s="15">
        <v>66</v>
      </c>
      <c r="BR53" s="15">
        <v>67</v>
      </c>
      <c r="BS53" s="15">
        <v>65</v>
      </c>
      <c r="BT53" s="15">
        <v>59</v>
      </c>
      <c r="BU53" s="15">
        <v>54</v>
      </c>
      <c r="BV53" s="15">
        <v>28</v>
      </c>
      <c r="BW53" s="15">
        <v>6</v>
      </c>
      <c r="BX53" s="15">
        <v>1</v>
      </c>
      <c r="BY53" s="67">
        <f t="shared" si="3"/>
        <v>89</v>
      </c>
      <c r="BZ53" s="15">
        <v>2</v>
      </c>
    </row>
    <row r="54" spans="1:78" x14ac:dyDescent="0.4">
      <c r="A54" s="13">
        <v>53</v>
      </c>
      <c r="B54" s="15">
        <v>73</v>
      </c>
      <c r="C54" s="15" t="s">
        <v>174</v>
      </c>
      <c r="D54" s="15">
        <v>1812</v>
      </c>
      <c r="E54" s="15">
        <v>1389</v>
      </c>
      <c r="F54" s="16">
        <f t="shared" si="0"/>
        <v>0.76655629139072845</v>
      </c>
      <c r="G54" s="15">
        <v>4861</v>
      </c>
      <c r="H54" s="15">
        <v>347</v>
      </c>
      <c r="I54" s="15">
        <v>358</v>
      </c>
      <c r="J54" s="15">
        <v>419</v>
      </c>
      <c r="K54" s="15">
        <v>286</v>
      </c>
      <c r="L54" s="15">
        <v>167</v>
      </c>
      <c r="M54" s="15">
        <v>187</v>
      </c>
      <c r="N54" s="15">
        <v>248</v>
      </c>
      <c r="O54" s="15">
        <v>337</v>
      </c>
      <c r="P54" s="15">
        <v>393</v>
      </c>
      <c r="Q54" s="15">
        <v>370</v>
      </c>
      <c r="R54" s="15">
        <v>233</v>
      </c>
      <c r="S54" s="15">
        <v>255</v>
      </c>
      <c r="T54" s="15">
        <v>241</v>
      </c>
      <c r="U54" s="15">
        <v>272</v>
      </c>
      <c r="V54" s="15">
        <v>243</v>
      </c>
      <c r="W54" s="15">
        <v>164</v>
      </c>
      <c r="X54" s="15">
        <v>119</v>
      </c>
      <c r="Y54" s="15">
        <v>110</v>
      </c>
      <c r="Z54" s="15">
        <v>41</v>
      </c>
      <c r="AA54" s="15">
        <v>10</v>
      </c>
      <c r="AB54" s="15">
        <v>2</v>
      </c>
      <c r="AC54" s="67">
        <f t="shared" si="1"/>
        <v>163</v>
      </c>
      <c r="AD54" s="15">
        <v>59</v>
      </c>
      <c r="AE54" s="15">
        <v>2280</v>
      </c>
      <c r="AF54" s="15">
        <v>171</v>
      </c>
      <c r="AG54" s="15">
        <v>180</v>
      </c>
      <c r="AH54" s="15">
        <v>189</v>
      </c>
      <c r="AI54" s="15">
        <v>154</v>
      </c>
      <c r="AJ54" s="15">
        <v>75</v>
      </c>
      <c r="AK54" s="15">
        <v>84</v>
      </c>
      <c r="AL54" s="15">
        <v>114</v>
      </c>
      <c r="AM54" s="15">
        <v>163</v>
      </c>
      <c r="AN54" s="15">
        <v>172</v>
      </c>
      <c r="AO54" s="15">
        <v>168</v>
      </c>
      <c r="AP54" s="15">
        <v>109</v>
      </c>
      <c r="AQ54" s="15">
        <v>128</v>
      </c>
      <c r="AR54" s="15">
        <v>117</v>
      </c>
      <c r="AS54" s="15">
        <v>121</v>
      </c>
      <c r="AT54" s="15">
        <v>127</v>
      </c>
      <c r="AU54" s="15">
        <v>69</v>
      </c>
      <c r="AV54" s="15">
        <v>55</v>
      </c>
      <c r="AW54" s="15">
        <v>37</v>
      </c>
      <c r="AX54" s="15">
        <v>13</v>
      </c>
      <c r="AY54" s="15">
        <v>2</v>
      </c>
      <c r="AZ54" s="15">
        <v>1</v>
      </c>
      <c r="BA54" s="67">
        <f t="shared" si="2"/>
        <v>53</v>
      </c>
      <c r="BB54" s="15">
        <v>31</v>
      </c>
      <c r="BC54" s="15">
        <v>2581</v>
      </c>
      <c r="BD54" s="15">
        <v>176</v>
      </c>
      <c r="BE54" s="15">
        <v>178</v>
      </c>
      <c r="BF54" s="15">
        <v>230</v>
      </c>
      <c r="BG54" s="15">
        <v>132</v>
      </c>
      <c r="BH54" s="15">
        <v>92</v>
      </c>
      <c r="BI54" s="15">
        <v>103</v>
      </c>
      <c r="BJ54" s="15">
        <v>134</v>
      </c>
      <c r="BK54" s="15">
        <v>174</v>
      </c>
      <c r="BL54" s="15">
        <v>221</v>
      </c>
      <c r="BM54" s="15">
        <v>202</v>
      </c>
      <c r="BN54" s="15">
        <v>124</v>
      </c>
      <c r="BO54" s="15">
        <v>127</v>
      </c>
      <c r="BP54" s="15">
        <v>124</v>
      </c>
      <c r="BQ54" s="15">
        <v>151</v>
      </c>
      <c r="BR54" s="15">
        <v>116</v>
      </c>
      <c r="BS54" s="15">
        <v>95</v>
      </c>
      <c r="BT54" s="15">
        <v>64</v>
      </c>
      <c r="BU54" s="15">
        <v>73</v>
      </c>
      <c r="BV54" s="15">
        <v>28</v>
      </c>
      <c r="BW54" s="15">
        <v>8</v>
      </c>
      <c r="BX54" s="15">
        <v>1</v>
      </c>
      <c r="BY54" s="67">
        <f t="shared" si="3"/>
        <v>110</v>
      </c>
      <c r="BZ54" s="15">
        <v>28</v>
      </c>
    </row>
    <row r="55" spans="1:78" x14ac:dyDescent="0.4">
      <c r="A55" s="13">
        <v>54</v>
      </c>
      <c r="B55" s="15">
        <v>74</v>
      </c>
      <c r="C55" s="15" t="s">
        <v>175</v>
      </c>
      <c r="D55" s="15">
        <v>485</v>
      </c>
      <c r="E55" s="15">
        <v>429</v>
      </c>
      <c r="F55" s="16">
        <f t="shared" si="0"/>
        <v>0.88453608247422677</v>
      </c>
      <c r="G55" s="15">
        <v>1063</v>
      </c>
      <c r="H55" s="15">
        <v>28</v>
      </c>
      <c r="I55" s="15">
        <v>37</v>
      </c>
      <c r="J55" s="15">
        <v>53</v>
      </c>
      <c r="K55" s="15">
        <v>50</v>
      </c>
      <c r="L55" s="15">
        <v>27</v>
      </c>
      <c r="M55" s="15">
        <v>22</v>
      </c>
      <c r="N55" s="15">
        <v>34</v>
      </c>
      <c r="O55" s="15">
        <v>38</v>
      </c>
      <c r="P55" s="15">
        <v>44</v>
      </c>
      <c r="Q55" s="15">
        <v>57</v>
      </c>
      <c r="R55" s="15">
        <v>79</v>
      </c>
      <c r="S55" s="15">
        <v>65</v>
      </c>
      <c r="T55" s="15">
        <v>105</v>
      </c>
      <c r="U55" s="15">
        <v>109</v>
      </c>
      <c r="V55" s="15">
        <v>102</v>
      </c>
      <c r="W55" s="15">
        <v>77</v>
      </c>
      <c r="X55" s="15">
        <v>59</v>
      </c>
      <c r="Y55" s="15">
        <v>45</v>
      </c>
      <c r="Z55" s="15">
        <v>21</v>
      </c>
      <c r="AA55" s="15">
        <v>10</v>
      </c>
      <c r="AB55" s="15">
        <v>0</v>
      </c>
      <c r="AC55" s="67">
        <f t="shared" si="1"/>
        <v>76</v>
      </c>
      <c r="AD55" s="15">
        <v>1</v>
      </c>
      <c r="AE55" s="15">
        <v>525</v>
      </c>
      <c r="AF55" s="15">
        <v>14</v>
      </c>
      <c r="AG55" s="15">
        <v>19</v>
      </c>
      <c r="AH55" s="15">
        <v>34</v>
      </c>
      <c r="AI55" s="15">
        <v>24</v>
      </c>
      <c r="AJ55" s="15">
        <v>11</v>
      </c>
      <c r="AK55" s="15">
        <v>12</v>
      </c>
      <c r="AL55" s="15">
        <v>17</v>
      </c>
      <c r="AM55" s="15">
        <v>20</v>
      </c>
      <c r="AN55" s="15">
        <v>21</v>
      </c>
      <c r="AO55" s="15">
        <v>26</v>
      </c>
      <c r="AP55" s="15">
        <v>38</v>
      </c>
      <c r="AQ55" s="15">
        <v>33</v>
      </c>
      <c r="AR55" s="15">
        <v>55</v>
      </c>
      <c r="AS55" s="15">
        <v>57</v>
      </c>
      <c r="AT55" s="15">
        <v>56</v>
      </c>
      <c r="AU55" s="15">
        <v>38</v>
      </c>
      <c r="AV55" s="15">
        <v>22</v>
      </c>
      <c r="AW55" s="15">
        <v>18</v>
      </c>
      <c r="AX55" s="15">
        <v>6</v>
      </c>
      <c r="AY55" s="15">
        <v>3</v>
      </c>
      <c r="AZ55" s="15">
        <v>0</v>
      </c>
      <c r="BA55" s="67">
        <f t="shared" si="2"/>
        <v>27</v>
      </c>
      <c r="BB55" s="15">
        <v>1</v>
      </c>
      <c r="BC55" s="15">
        <v>538</v>
      </c>
      <c r="BD55" s="15">
        <v>14</v>
      </c>
      <c r="BE55" s="15">
        <v>18</v>
      </c>
      <c r="BF55" s="15">
        <v>19</v>
      </c>
      <c r="BG55" s="15">
        <v>26</v>
      </c>
      <c r="BH55" s="15">
        <v>16</v>
      </c>
      <c r="BI55" s="15">
        <v>10</v>
      </c>
      <c r="BJ55" s="15">
        <v>17</v>
      </c>
      <c r="BK55" s="15">
        <v>18</v>
      </c>
      <c r="BL55" s="15">
        <v>23</v>
      </c>
      <c r="BM55" s="15">
        <v>31</v>
      </c>
      <c r="BN55" s="15">
        <v>41</v>
      </c>
      <c r="BO55" s="15">
        <v>32</v>
      </c>
      <c r="BP55" s="15">
        <v>50</v>
      </c>
      <c r="BQ55" s="15">
        <v>52</v>
      </c>
      <c r="BR55" s="15">
        <v>46</v>
      </c>
      <c r="BS55" s="15">
        <v>39</v>
      </c>
      <c r="BT55" s="15">
        <v>37</v>
      </c>
      <c r="BU55" s="15">
        <v>27</v>
      </c>
      <c r="BV55" s="15">
        <v>15</v>
      </c>
      <c r="BW55" s="15">
        <v>7</v>
      </c>
      <c r="BX55" s="15">
        <v>0</v>
      </c>
      <c r="BY55" s="67">
        <f t="shared" si="3"/>
        <v>49</v>
      </c>
      <c r="BZ55" s="15">
        <v>0</v>
      </c>
    </row>
    <row r="56" spans="1:78" x14ac:dyDescent="0.4">
      <c r="A56" s="13">
        <v>55</v>
      </c>
      <c r="B56" s="15">
        <v>75</v>
      </c>
      <c r="C56" s="15" t="s">
        <v>176</v>
      </c>
      <c r="D56" s="15">
        <v>2291</v>
      </c>
      <c r="E56" s="15">
        <v>1571</v>
      </c>
      <c r="F56" s="16">
        <f t="shared" si="0"/>
        <v>0.68572675687472717</v>
      </c>
      <c r="G56" s="15">
        <v>6197</v>
      </c>
      <c r="H56" s="15">
        <v>383</v>
      </c>
      <c r="I56" s="15">
        <v>410</v>
      </c>
      <c r="J56" s="15">
        <v>402</v>
      </c>
      <c r="K56" s="15">
        <v>295</v>
      </c>
      <c r="L56" s="15">
        <v>223</v>
      </c>
      <c r="M56" s="15">
        <v>258</v>
      </c>
      <c r="N56" s="15">
        <v>367</v>
      </c>
      <c r="O56" s="15">
        <v>485</v>
      </c>
      <c r="P56" s="15">
        <v>482</v>
      </c>
      <c r="Q56" s="15">
        <v>403</v>
      </c>
      <c r="R56" s="15">
        <v>388</v>
      </c>
      <c r="S56" s="15">
        <v>382</v>
      </c>
      <c r="T56" s="15">
        <v>410</v>
      </c>
      <c r="U56" s="15">
        <v>346</v>
      </c>
      <c r="V56" s="15">
        <v>302</v>
      </c>
      <c r="W56" s="15">
        <v>229</v>
      </c>
      <c r="X56" s="15">
        <v>189</v>
      </c>
      <c r="Y56" s="15">
        <v>111</v>
      </c>
      <c r="Z56" s="15">
        <v>77</v>
      </c>
      <c r="AA56" s="15">
        <v>14</v>
      </c>
      <c r="AB56" s="15">
        <v>1</v>
      </c>
      <c r="AC56" s="67">
        <f t="shared" si="1"/>
        <v>203</v>
      </c>
      <c r="AD56" s="15">
        <v>40</v>
      </c>
      <c r="AE56" s="15">
        <v>3008</v>
      </c>
      <c r="AF56" s="15">
        <v>213</v>
      </c>
      <c r="AG56" s="15">
        <v>232</v>
      </c>
      <c r="AH56" s="15">
        <v>206</v>
      </c>
      <c r="AI56" s="15">
        <v>140</v>
      </c>
      <c r="AJ56" s="15">
        <v>101</v>
      </c>
      <c r="AK56" s="15">
        <v>123</v>
      </c>
      <c r="AL56" s="15">
        <v>167</v>
      </c>
      <c r="AM56" s="15">
        <v>229</v>
      </c>
      <c r="AN56" s="15">
        <v>235</v>
      </c>
      <c r="AO56" s="15">
        <v>205</v>
      </c>
      <c r="AP56" s="15">
        <v>173</v>
      </c>
      <c r="AQ56" s="15">
        <v>181</v>
      </c>
      <c r="AR56" s="15">
        <v>199</v>
      </c>
      <c r="AS56" s="15">
        <v>175</v>
      </c>
      <c r="AT56" s="15">
        <v>143</v>
      </c>
      <c r="AU56" s="15">
        <v>107</v>
      </c>
      <c r="AV56" s="15">
        <v>85</v>
      </c>
      <c r="AW56" s="15">
        <v>47</v>
      </c>
      <c r="AX56" s="15">
        <v>21</v>
      </c>
      <c r="AY56" s="15">
        <v>4</v>
      </c>
      <c r="AZ56" s="15">
        <v>0</v>
      </c>
      <c r="BA56" s="67">
        <f t="shared" si="2"/>
        <v>72</v>
      </c>
      <c r="BB56" s="15">
        <v>22</v>
      </c>
      <c r="BC56" s="15">
        <v>3189</v>
      </c>
      <c r="BD56" s="15">
        <v>170</v>
      </c>
      <c r="BE56" s="15">
        <v>178</v>
      </c>
      <c r="BF56" s="15">
        <v>196</v>
      </c>
      <c r="BG56" s="15">
        <v>155</v>
      </c>
      <c r="BH56" s="15">
        <v>122</v>
      </c>
      <c r="BI56" s="15">
        <v>135</v>
      </c>
      <c r="BJ56" s="15">
        <v>200</v>
      </c>
      <c r="BK56" s="15">
        <v>256</v>
      </c>
      <c r="BL56" s="15">
        <v>247</v>
      </c>
      <c r="BM56" s="15">
        <v>198</v>
      </c>
      <c r="BN56" s="15">
        <v>215</v>
      </c>
      <c r="BO56" s="15">
        <v>201</v>
      </c>
      <c r="BP56" s="15">
        <v>211</v>
      </c>
      <c r="BQ56" s="15">
        <v>171</v>
      </c>
      <c r="BR56" s="15">
        <v>159</v>
      </c>
      <c r="BS56" s="15">
        <v>122</v>
      </c>
      <c r="BT56" s="15">
        <v>104</v>
      </c>
      <c r="BU56" s="15">
        <v>64</v>
      </c>
      <c r="BV56" s="15">
        <v>56</v>
      </c>
      <c r="BW56" s="15">
        <v>10</v>
      </c>
      <c r="BX56" s="15">
        <v>1</v>
      </c>
      <c r="BY56" s="67">
        <f t="shared" si="3"/>
        <v>131</v>
      </c>
      <c r="BZ56" s="15">
        <v>18</v>
      </c>
    </row>
    <row r="57" spans="1:78" x14ac:dyDescent="0.4">
      <c r="A57" s="13">
        <v>56</v>
      </c>
      <c r="B57" s="15">
        <v>76</v>
      </c>
      <c r="C57" s="15" t="s">
        <v>177</v>
      </c>
      <c r="D57" s="15">
        <v>1685</v>
      </c>
      <c r="E57" s="15">
        <v>1009</v>
      </c>
      <c r="F57" s="16">
        <f t="shared" si="0"/>
        <v>0.59881305637982196</v>
      </c>
      <c r="G57" s="15">
        <v>4662</v>
      </c>
      <c r="H57" s="15">
        <v>264</v>
      </c>
      <c r="I57" s="15">
        <v>376</v>
      </c>
      <c r="J57" s="15">
        <v>339</v>
      </c>
      <c r="K57" s="15">
        <v>216</v>
      </c>
      <c r="L57" s="15">
        <v>123</v>
      </c>
      <c r="M57" s="15">
        <v>156</v>
      </c>
      <c r="N57" s="15">
        <v>254</v>
      </c>
      <c r="O57" s="15">
        <v>366</v>
      </c>
      <c r="P57" s="15">
        <v>368</v>
      </c>
      <c r="Q57" s="15">
        <v>315</v>
      </c>
      <c r="R57" s="15">
        <v>243</v>
      </c>
      <c r="S57" s="15">
        <v>223</v>
      </c>
      <c r="T57" s="15">
        <v>267</v>
      </c>
      <c r="U57" s="15">
        <v>346</v>
      </c>
      <c r="V57" s="15">
        <v>295</v>
      </c>
      <c r="W57" s="15">
        <v>181</v>
      </c>
      <c r="X57" s="15">
        <v>117</v>
      </c>
      <c r="Y57" s="15">
        <v>88</v>
      </c>
      <c r="Z57" s="15">
        <v>72</v>
      </c>
      <c r="AA57" s="15">
        <v>28</v>
      </c>
      <c r="AB57" s="15">
        <v>6</v>
      </c>
      <c r="AC57" s="67">
        <f t="shared" si="1"/>
        <v>194</v>
      </c>
      <c r="AD57" s="15">
        <v>19</v>
      </c>
      <c r="AE57" s="15">
        <v>2260</v>
      </c>
      <c r="AF57" s="15">
        <v>133</v>
      </c>
      <c r="AG57" s="15">
        <v>190</v>
      </c>
      <c r="AH57" s="15">
        <v>177</v>
      </c>
      <c r="AI57" s="15">
        <v>116</v>
      </c>
      <c r="AJ57" s="15">
        <v>60</v>
      </c>
      <c r="AK57" s="15">
        <v>83</v>
      </c>
      <c r="AL57" s="15">
        <v>114</v>
      </c>
      <c r="AM57" s="15">
        <v>182</v>
      </c>
      <c r="AN57" s="15">
        <v>185</v>
      </c>
      <c r="AO57" s="15">
        <v>160</v>
      </c>
      <c r="AP57" s="15">
        <v>118</v>
      </c>
      <c r="AQ57" s="15">
        <v>107</v>
      </c>
      <c r="AR57" s="15">
        <v>114</v>
      </c>
      <c r="AS57" s="15">
        <v>164</v>
      </c>
      <c r="AT57" s="15">
        <v>145</v>
      </c>
      <c r="AU57" s="15">
        <v>103</v>
      </c>
      <c r="AV57" s="15">
        <v>49</v>
      </c>
      <c r="AW57" s="15">
        <v>20</v>
      </c>
      <c r="AX57" s="15">
        <v>20</v>
      </c>
      <c r="AY57" s="15">
        <v>7</v>
      </c>
      <c r="AZ57" s="15">
        <v>1</v>
      </c>
      <c r="BA57" s="67">
        <f t="shared" si="2"/>
        <v>48</v>
      </c>
      <c r="BB57" s="15">
        <v>12</v>
      </c>
      <c r="BC57" s="15">
        <v>2402</v>
      </c>
      <c r="BD57" s="15">
        <v>131</v>
      </c>
      <c r="BE57" s="15">
        <v>186</v>
      </c>
      <c r="BF57" s="15">
        <v>162</v>
      </c>
      <c r="BG57" s="15">
        <v>100</v>
      </c>
      <c r="BH57" s="15">
        <v>63</v>
      </c>
      <c r="BI57" s="15">
        <v>73</v>
      </c>
      <c r="BJ57" s="15">
        <v>140</v>
      </c>
      <c r="BK57" s="15">
        <v>184</v>
      </c>
      <c r="BL57" s="15">
        <v>183</v>
      </c>
      <c r="BM57" s="15">
        <v>155</v>
      </c>
      <c r="BN57" s="15">
        <v>125</v>
      </c>
      <c r="BO57" s="15">
        <v>116</v>
      </c>
      <c r="BP57" s="15">
        <v>153</v>
      </c>
      <c r="BQ57" s="15">
        <v>182</v>
      </c>
      <c r="BR57" s="15">
        <v>150</v>
      </c>
      <c r="BS57" s="15">
        <v>78</v>
      </c>
      <c r="BT57" s="15">
        <v>68</v>
      </c>
      <c r="BU57" s="15">
        <v>68</v>
      </c>
      <c r="BV57" s="15">
        <v>52</v>
      </c>
      <c r="BW57" s="15">
        <v>21</v>
      </c>
      <c r="BX57" s="15">
        <v>5</v>
      </c>
      <c r="BY57" s="67">
        <f t="shared" si="3"/>
        <v>146</v>
      </c>
      <c r="BZ57" s="15">
        <v>7</v>
      </c>
    </row>
    <row r="58" spans="1:78" x14ac:dyDescent="0.4">
      <c r="A58" s="13">
        <v>57</v>
      </c>
      <c r="B58" s="15">
        <v>29</v>
      </c>
      <c r="C58" s="15" t="s">
        <v>178</v>
      </c>
      <c r="D58" s="15">
        <v>7735</v>
      </c>
      <c r="E58" s="15">
        <v>3200</v>
      </c>
      <c r="F58" s="16">
        <f t="shared" si="0"/>
        <v>0.4137039431157078</v>
      </c>
      <c r="G58" s="15">
        <v>17334</v>
      </c>
      <c r="H58" s="15">
        <v>610</v>
      </c>
      <c r="I58" s="15">
        <v>712</v>
      </c>
      <c r="J58" s="15">
        <v>836</v>
      </c>
      <c r="K58" s="15">
        <v>1071</v>
      </c>
      <c r="L58" s="15">
        <v>840</v>
      </c>
      <c r="M58" s="15">
        <v>725</v>
      </c>
      <c r="N58" s="15">
        <v>836</v>
      </c>
      <c r="O58" s="15">
        <v>955</v>
      </c>
      <c r="P58" s="15">
        <v>1064</v>
      </c>
      <c r="Q58" s="15">
        <v>1231</v>
      </c>
      <c r="R58" s="15">
        <v>1146</v>
      </c>
      <c r="S58" s="15">
        <v>1132</v>
      </c>
      <c r="T58" s="15">
        <v>1106</v>
      </c>
      <c r="U58" s="15">
        <v>1062</v>
      </c>
      <c r="V58" s="15">
        <v>885</v>
      </c>
      <c r="W58" s="15">
        <v>715</v>
      </c>
      <c r="X58" s="15">
        <v>547</v>
      </c>
      <c r="Y58" s="15">
        <v>553</v>
      </c>
      <c r="Z58" s="15">
        <v>269</v>
      </c>
      <c r="AA58" s="15">
        <v>82</v>
      </c>
      <c r="AB58" s="15">
        <v>15</v>
      </c>
      <c r="AC58" s="67">
        <f t="shared" si="1"/>
        <v>919</v>
      </c>
      <c r="AD58" s="15">
        <v>942</v>
      </c>
      <c r="AE58" s="15">
        <v>8029</v>
      </c>
      <c r="AF58" s="15">
        <v>309</v>
      </c>
      <c r="AG58" s="15">
        <v>348</v>
      </c>
      <c r="AH58" s="15">
        <v>422</v>
      </c>
      <c r="AI58" s="15">
        <v>518</v>
      </c>
      <c r="AJ58" s="15">
        <v>403</v>
      </c>
      <c r="AK58" s="15">
        <v>351</v>
      </c>
      <c r="AL58" s="15">
        <v>370</v>
      </c>
      <c r="AM58" s="15">
        <v>419</v>
      </c>
      <c r="AN58" s="15">
        <v>503</v>
      </c>
      <c r="AO58" s="15">
        <v>559</v>
      </c>
      <c r="AP58" s="15">
        <v>534</v>
      </c>
      <c r="AQ58" s="15">
        <v>542</v>
      </c>
      <c r="AR58" s="15">
        <v>529</v>
      </c>
      <c r="AS58" s="15">
        <v>504</v>
      </c>
      <c r="AT58" s="15">
        <v>428</v>
      </c>
      <c r="AU58" s="15">
        <v>300</v>
      </c>
      <c r="AV58" s="15">
        <v>228</v>
      </c>
      <c r="AW58" s="15">
        <v>172</v>
      </c>
      <c r="AX58" s="15">
        <v>65</v>
      </c>
      <c r="AY58" s="15">
        <v>12</v>
      </c>
      <c r="AZ58" s="15">
        <v>0</v>
      </c>
      <c r="BA58" s="67">
        <f t="shared" si="2"/>
        <v>249</v>
      </c>
      <c r="BB58" s="15">
        <v>513</v>
      </c>
      <c r="BC58" s="15">
        <v>9305</v>
      </c>
      <c r="BD58" s="15">
        <v>301</v>
      </c>
      <c r="BE58" s="15">
        <v>364</v>
      </c>
      <c r="BF58" s="15">
        <v>414</v>
      </c>
      <c r="BG58" s="15">
        <v>553</v>
      </c>
      <c r="BH58" s="15">
        <v>437</v>
      </c>
      <c r="BI58" s="15">
        <v>374</v>
      </c>
      <c r="BJ58" s="15">
        <v>466</v>
      </c>
      <c r="BK58" s="15">
        <v>536</v>
      </c>
      <c r="BL58" s="15">
        <v>561</v>
      </c>
      <c r="BM58" s="15">
        <v>672</v>
      </c>
      <c r="BN58" s="15">
        <v>612</v>
      </c>
      <c r="BO58" s="15">
        <v>590</v>
      </c>
      <c r="BP58" s="15">
        <v>577</v>
      </c>
      <c r="BQ58" s="15">
        <v>558</v>
      </c>
      <c r="BR58" s="15">
        <v>457</v>
      </c>
      <c r="BS58" s="15">
        <v>415</v>
      </c>
      <c r="BT58" s="15">
        <v>319</v>
      </c>
      <c r="BU58" s="15">
        <v>381</v>
      </c>
      <c r="BV58" s="15">
        <v>204</v>
      </c>
      <c r="BW58" s="15">
        <v>70</v>
      </c>
      <c r="BX58" s="15">
        <v>15</v>
      </c>
      <c r="BY58" s="67">
        <f t="shared" si="3"/>
        <v>670</v>
      </c>
      <c r="BZ58" s="15">
        <v>429</v>
      </c>
    </row>
    <row r="59" spans="1:78" x14ac:dyDescent="0.4">
      <c r="A59" s="13">
        <v>58</v>
      </c>
      <c r="B59" s="15">
        <v>30</v>
      </c>
      <c r="C59" s="15" t="s">
        <v>179</v>
      </c>
      <c r="D59" s="15">
        <v>4364</v>
      </c>
      <c r="E59" s="15">
        <v>2101</v>
      </c>
      <c r="F59" s="16">
        <f t="shared" si="0"/>
        <v>0.48143904674610449</v>
      </c>
      <c r="G59" s="15">
        <v>11228</v>
      </c>
      <c r="H59" s="15">
        <v>631</v>
      </c>
      <c r="I59" s="15">
        <v>741</v>
      </c>
      <c r="J59" s="15">
        <v>763</v>
      </c>
      <c r="K59" s="15">
        <v>580</v>
      </c>
      <c r="L59" s="15">
        <v>350</v>
      </c>
      <c r="M59" s="15">
        <v>471</v>
      </c>
      <c r="N59" s="15">
        <v>584</v>
      </c>
      <c r="O59" s="15">
        <v>830</v>
      </c>
      <c r="P59" s="15">
        <v>845</v>
      </c>
      <c r="Q59" s="15">
        <v>787</v>
      </c>
      <c r="R59" s="15">
        <v>599</v>
      </c>
      <c r="S59" s="15">
        <v>595</v>
      </c>
      <c r="T59" s="15">
        <v>604</v>
      </c>
      <c r="U59" s="15">
        <v>645</v>
      </c>
      <c r="V59" s="15">
        <v>634</v>
      </c>
      <c r="W59" s="15">
        <v>405</v>
      </c>
      <c r="X59" s="15">
        <v>313</v>
      </c>
      <c r="Y59" s="15">
        <v>224</v>
      </c>
      <c r="Z59" s="15">
        <v>128</v>
      </c>
      <c r="AA59" s="15">
        <v>52</v>
      </c>
      <c r="AB59" s="15">
        <v>10</v>
      </c>
      <c r="AC59" s="67">
        <f t="shared" si="1"/>
        <v>414</v>
      </c>
      <c r="AD59" s="15">
        <v>437</v>
      </c>
      <c r="AE59" s="15">
        <v>5281</v>
      </c>
      <c r="AF59" s="15">
        <v>332</v>
      </c>
      <c r="AG59" s="15">
        <v>367</v>
      </c>
      <c r="AH59" s="15">
        <v>405</v>
      </c>
      <c r="AI59" s="15">
        <v>274</v>
      </c>
      <c r="AJ59" s="15">
        <v>151</v>
      </c>
      <c r="AK59" s="15">
        <v>226</v>
      </c>
      <c r="AL59" s="15">
        <v>258</v>
      </c>
      <c r="AM59" s="15">
        <v>401</v>
      </c>
      <c r="AN59" s="15">
        <v>397</v>
      </c>
      <c r="AO59" s="15">
        <v>355</v>
      </c>
      <c r="AP59" s="15">
        <v>270</v>
      </c>
      <c r="AQ59" s="15">
        <v>283</v>
      </c>
      <c r="AR59" s="15">
        <v>295</v>
      </c>
      <c r="AS59" s="15">
        <v>317</v>
      </c>
      <c r="AT59" s="15">
        <v>290</v>
      </c>
      <c r="AU59" s="15">
        <v>199</v>
      </c>
      <c r="AV59" s="15">
        <v>128</v>
      </c>
      <c r="AW59" s="15">
        <v>59</v>
      </c>
      <c r="AX59" s="15">
        <v>30</v>
      </c>
      <c r="AY59" s="15">
        <v>4</v>
      </c>
      <c r="AZ59" s="15">
        <v>1</v>
      </c>
      <c r="BA59" s="67">
        <f t="shared" si="2"/>
        <v>94</v>
      </c>
      <c r="BB59" s="15">
        <v>239</v>
      </c>
      <c r="BC59" s="15">
        <v>5947</v>
      </c>
      <c r="BD59" s="15">
        <v>299</v>
      </c>
      <c r="BE59" s="15">
        <v>374</v>
      </c>
      <c r="BF59" s="15">
        <v>358</v>
      </c>
      <c r="BG59" s="15">
        <v>306</v>
      </c>
      <c r="BH59" s="15">
        <v>199</v>
      </c>
      <c r="BI59" s="15">
        <v>245</v>
      </c>
      <c r="BJ59" s="15">
        <v>326</v>
      </c>
      <c r="BK59" s="15">
        <v>429</v>
      </c>
      <c r="BL59" s="15">
        <v>448</v>
      </c>
      <c r="BM59" s="15">
        <v>432</v>
      </c>
      <c r="BN59" s="15">
        <v>329</v>
      </c>
      <c r="BO59" s="15">
        <v>312</v>
      </c>
      <c r="BP59" s="15">
        <v>309</v>
      </c>
      <c r="BQ59" s="15">
        <v>328</v>
      </c>
      <c r="BR59" s="15">
        <v>344</v>
      </c>
      <c r="BS59" s="15">
        <v>206</v>
      </c>
      <c r="BT59" s="15">
        <v>185</v>
      </c>
      <c r="BU59" s="15">
        <v>165</v>
      </c>
      <c r="BV59" s="15">
        <v>98</v>
      </c>
      <c r="BW59" s="15">
        <v>48</v>
      </c>
      <c r="BX59" s="15">
        <v>9</v>
      </c>
      <c r="BY59" s="67">
        <f t="shared" si="3"/>
        <v>320</v>
      </c>
      <c r="BZ59" s="15">
        <v>198</v>
      </c>
    </row>
    <row r="60" spans="1:78" x14ac:dyDescent="0.4">
      <c r="A60" s="13">
        <v>59</v>
      </c>
      <c r="B60" s="15">
        <v>31</v>
      </c>
      <c r="C60" s="15" t="s">
        <v>180</v>
      </c>
      <c r="D60" s="15">
        <v>8048</v>
      </c>
      <c r="E60" s="15">
        <v>3417</v>
      </c>
      <c r="F60" s="16">
        <f t="shared" si="0"/>
        <v>0.42457753479125249</v>
      </c>
      <c r="G60" s="15">
        <v>17529</v>
      </c>
      <c r="H60" s="15">
        <v>731</v>
      </c>
      <c r="I60" s="15">
        <v>622</v>
      </c>
      <c r="J60" s="15">
        <v>931</v>
      </c>
      <c r="K60" s="15">
        <v>1029</v>
      </c>
      <c r="L60" s="15">
        <v>716</v>
      </c>
      <c r="M60" s="15">
        <v>885</v>
      </c>
      <c r="N60" s="15">
        <v>904</v>
      </c>
      <c r="O60" s="15">
        <v>952</v>
      </c>
      <c r="P60" s="15">
        <v>1003</v>
      </c>
      <c r="Q60" s="15">
        <v>1111</v>
      </c>
      <c r="R60" s="15">
        <v>1065</v>
      </c>
      <c r="S60" s="15">
        <v>1128</v>
      </c>
      <c r="T60" s="15">
        <v>1113</v>
      </c>
      <c r="U60" s="15">
        <v>1026</v>
      </c>
      <c r="V60" s="15">
        <v>946</v>
      </c>
      <c r="W60" s="15">
        <v>710</v>
      </c>
      <c r="X60" s="15">
        <v>527</v>
      </c>
      <c r="Y60" s="15">
        <v>431</v>
      </c>
      <c r="Z60" s="15">
        <v>212</v>
      </c>
      <c r="AA60" s="15">
        <v>60</v>
      </c>
      <c r="AB60" s="15">
        <v>7</v>
      </c>
      <c r="AC60" s="67">
        <f t="shared" si="1"/>
        <v>710</v>
      </c>
      <c r="AD60" s="15">
        <v>1420</v>
      </c>
      <c r="AE60" s="15">
        <v>8672</v>
      </c>
      <c r="AF60" s="15">
        <v>400</v>
      </c>
      <c r="AG60" s="15">
        <v>335</v>
      </c>
      <c r="AH60" s="15">
        <v>618</v>
      </c>
      <c r="AI60" s="15">
        <v>703</v>
      </c>
      <c r="AJ60" s="15">
        <v>334</v>
      </c>
      <c r="AK60" s="15">
        <v>411</v>
      </c>
      <c r="AL60" s="15">
        <v>447</v>
      </c>
      <c r="AM60" s="15">
        <v>470</v>
      </c>
      <c r="AN60" s="15">
        <v>489</v>
      </c>
      <c r="AO60" s="15">
        <v>533</v>
      </c>
      <c r="AP60" s="15">
        <v>491</v>
      </c>
      <c r="AQ60" s="15">
        <v>521</v>
      </c>
      <c r="AR60" s="15">
        <v>538</v>
      </c>
      <c r="AS60" s="15">
        <v>500</v>
      </c>
      <c r="AT60" s="15">
        <v>449</v>
      </c>
      <c r="AU60" s="15">
        <v>290</v>
      </c>
      <c r="AV60" s="15">
        <v>206</v>
      </c>
      <c r="AW60" s="15">
        <v>140</v>
      </c>
      <c r="AX60" s="15">
        <v>47</v>
      </c>
      <c r="AY60" s="15">
        <v>14</v>
      </c>
      <c r="AZ60" s="15">
        <v>0</v>
      </c>
      <c r="BA60" s="67">
        <f t="shared" si="2"/>
        <v>201</v>
      </c>
      <c r="BB60" s="15">
        <v>736</v>
      </c>
      <c r="BC60" s="15">
        <v>8857</v>
      </c>
      <c r="BD60" s="15">
        <v>331</v>
      </c>
      <c r="BE60" s="15">
        <v>287</v>
      </c>
      <c r="BF60" s="15">
        <v>313</v>
      </c>
      <c r="BG60" s="15">
        <v>326</v>
      </c>
      <c r="BH60" s="15">
        <v>382</v>
      </c>
      <c r="BI60" s="15">
        <v>474</v>
      </c>
      <c r="BJ60" s="15">
        <v>457</v>
      </c>
      <c r="BK60" s="15">
        <v>482</v>
      </c>
      <c r="BL60" s="15">
        <v>514</v>
      </c>
      <c r="BM60" s="15">
        <v>578</v>
      </c>
      <c r="BN60" s="15">
        <v>574</v>
      </c>
      <c r="BO60" s="15">
        <v>607</v>
      </c>
      <c r="BP60" s="15">
        <v>575</v>
      </c>
      <c r="BQ60" s="15">
        <v>526</v>
      </c>
      <c r="BR60" s="15">
        <v>497</v>
      </c>
      <c r="BS60" s="15">
        <v>420</v>
      </c>
      <c r="BT60" s="15">
        <v>321</v>
      </c>
      <c r="BU60" s="15">
        <v>291</v>
      </c>
      <c r="BV60" s="15">
        <v>165</v>
      </c>
      <c r="BW60" s="15">
        <v>46</v>
      </c>
      <c r="BX60" s="15">
        <v>7</v>
      </c>
      <c r="BY60" s="67">
        <f t="shared" si="3"/>
        <v>509</v>
      </c>
      <c r="BZ60" s="15">
        <v>684</v>
      </c>
    </row>
    <row r="61" spans="1:78" x14ac:dyDescent="0.4">
      <c r="A61" s="13">
        <v>60</v>
      </c>
      <c r="B61" s="15">
        <v>37</v>
      </c>
      <c r="C61" s="15" t="s">
        <v>181</v>
      </c>
      <c r="D61" s="15">
        <v>7379</v>
      </c>
      <c r="E61" s="15">
        <v>2560</v>
      </c>
      <c r="F61" s="16">
        <f t="shared" si="0"/>
        <v>0.34693047838460495</v>
      </c>
      <c r="G61" s="15">
        <v>15820</v>
      </c>
      <c r="H61" s="15">
        <v>841</v>
      </c>
      <c r="I61" s="15">
        <v>765</v>
      </c>
      <c r="J61" s="15">
        <v>663</v>
      </c>
      <c r="K61" s="15">
        <v>817</v>
      </c>
      <c r="L61" s="15">
        <v>786</v>
      </c>
      <c r="M61" s="15">
        <v>868</v>
      </c>
      <c r="N61" s="15">
        <v>1000</v>
      </c>
      <c r="O61" s="15">
        <v>1006</v>
      </c>
      <c r="P61" s="15">
        <v>1029</v>
      </c>
      <c r="Q61" s="15">
        <v>1022</v>
      </c>
      <c r="R61" s="15">
        <v>967</v>
      </c>
      <c r="S61" s="15">
        <v>973</v>
      </c>
      <c r="T61" s="15">
        <v>945</v>
      </c>
      <c r="U61" s="15">
        <v>902</v>
      </c>
      <c r="V61" s="15">
        <v>754</v>
      </c>
      <c r="W61" s="15">
        <v>504</v>
      </c>
      <c r="X61" s="15">
        <v>392</v>
      </c>
      <c r="Y61" s="15">
        <v>292</v>
      </c>
      <c r="Z61" s="15">
        <v>136</v>
      </c>
      <c r="AA61" s="15">
        <v>31</v>
      </c>
      <c r="AB61" s="15">
        <v>8</v>
      </c>
      <c r="AC61" s="67">
        <f t="shared" si="1"/>
        <v>467</v>
      </c>
      <c r="AD61" s="15">
        <v>1119</v>
      </c>
      <c r="AE61" s="15">
        <v>7552</v>
      </c>
      <c r="AF61" s="15">
        <v>467</v>
      </c>
      <c r="AG61" s="15">
        <v>383</v>
      </c>
      <c r="AH61" s="15">
        <v>333</v>
      </c>
      <c r="AI61" s="15">
        <v>412</v>
      </c>
      <c r="AJ61" s="15">
        <v>360</v>
      </c>
      <c r="AK61" s="15">
        <v>405</v>
      </c>
      <c r="AL61" s="15">
        <v>482</v>
      </c>
      <c r="AM61" s="15">
        <v>476</v>
      </c>
      <c r="AN61" s="15">
        <v>510</v>
      </c>
      <c r="AO61" s="15">
        <v>494</v>
      </c>
      <c r="AP61" s="15">
        <v>443</v>
      </c>
      <c r="AQ61" s="15">
        <v>437</v>
      </c>
      <c r="AR61" s="15">
        <v>453</v>
      </c>
      <c r="AS61" s="15">
        <v>441</v>
      </c>
      <c r="AT61" s="15">
        <v>366</v>
      </c>
      <c r="AU61" s="15">
        <v>206</v>
      </c>
      <c r="AV61" s="15">
        <v>164</v>
      </c>
      <c r="AW61" s="15">
        <v>103</v>
      </c>
      <c r="AX61" s="15">
        <v>28</v>
      </c>
      <c r="AY61" s="15">
        <v>5</v>
      </c>
      <c r="AZ61" s="15">
        <v>1</v>
      </c>
      <c r="BA61" s="67">
        <f t="shared" si="2"/>
        <v>137</v>
      </c>
      <c r="BB61" s="15">
        <v>583</v>
      </c>
      <c r="BC61" s="15">
        <v>8268</v>
      </c>
      <c r="BD61" s="15">
        <v>374</v>
      </c>
      <c r="BE61" s="15">
        <v>382</v>
      </c>
      <c r="BF61" s="15">
        <v>330</v>
      </c>
      <c r="BG61" s="15">
        <v>405</v>
      </c>
      <c r="BH61" s="15">
        <v>426</v>
      </c>
      <c r="BI61" s="15">
        <v>463</v>
      </c>
      <c r="BJ61" s="15">
        <v>518</v>
      </c>
      <c r="BK61" s="15">
        <v>530</v>
      </c>
      <c r="BL61" s="15">
        <v>519</v>
      </c>
      <c r="BM61" s="15">
        <v>528</v>
      </c>
      <c r="BN61" s="15">
        <v>524</v>
      </c>
      <c r="BO61" s="15">
        <v>536</v>
      </c>
      <c r="BP61" s="15">
        <v>492</v>
      </c>
      <c r="BQ61" s="15">
        <v>461</v>
      </c>
      <c r="BR61" s="15">
        <v>388</v>
      </c>
      <c r="BS61" s="15">
        <v>298</v>
      </c>
      <c r="BT61" s="15">
        <v>228</v>
      </c>
      <c r="BU61" s="15">
        <v>189</v>
      </c>
      <c r="BV61" s="15">
        <v>108</v>
      </c>
      <c r="BW61" s="15">
        <v>26</v>
      </c>
      <c r="BX61" s="15">
        <v>7</v>
      </c>
      <c r="BY61" s="67">
        <f t="shared" si="3"/>
        <v>330</v>
      </c>
      <c r="BZ61" s="15">
        <v>536</v>
      </c>
    </row>
    <row r="62" spans="1:78" x14ac:dyDescent="0.4">
      <c r="A62" s="13">
        <v>61</v>
      </c>
      <c r="B62" s="15">
        <v>32</v>
      </c>
      <c r="C62" s="15" t="s">
        <v>182</v>
      </c>
      <c r="D62" s="15">
        <v>6003</v>
      </c>
      <c r="E62" s="15">
        <v>2489</v>
      </c>
      <c r="F62" s="16">
        <f t="shared" si="0"/>
        <v>0.41462602032317175</v>
      </c>
      <c r="G62" s="15">
        <v>13436</v>
      </c>
      <c r="H62" s="15">
        <v>596</v>
      </c>
      <c r="I62" s="15">
        <v>597</v>
      </c>
      <c r="J62" s="15">
        <v>618</v>
      </c>
      <c r="K62" s="15">
        <v>653</v>
      </c>
      <c r="L62" s="15">
        <v>552</v>
      </c>
      <c r="M62" s="15">
        <v>625</v>
      </c>
      <c r="N62" s="15">
        <v>719</v>
      </c>
      <c r="O62" s="15">
        <v>771</v>
      </c>
      <c r="P62" s="15">
        <v>819</v>
      </c>
      <c r="Q62" s="15">
        <v>921</v>
      </c>
      <c r="R62" s="15">
        <v>841</v>
      </c>
      <c r="S62" s="15">
        <v>871</v>
      </c>
      <c r="T62" s="15">
        <v>910</v>
      </c>
      <c r="U62" s="15">
        <v>860</v>
      </c>
      <c r="V62" s="15">
        <v>793</v>
      </c>
      <c r="W62" s="15">
        <v>557</v>
      </c>
      <c r="X62" s="15">
        <v>414</v>
      </c>
      <c r="Y62" s="15">
        <v>300</v>
      </c>
      <c r="Z62" s="15">
        <v>157</v>
      </c>
      <c r="AA62" s="15">
        <v>64</v>
      </c>
      <c r="AB62" s="15">
        <v>5</v>
      </c>
      <c r="AC62" s="67">
        <f t="shared" si="1"/>
        <v>526</v>
      </c>
      <c r="AD62" s="15">
        <v>793</v>
      </c>
      <c r="AE62" s="15">
        <v>6468</v>
      </c>
      <c r="AF62" s="15">
        <v>310</v>
      </c>
      <c r="AG62" s="15">
        <v>317</v>
      </c>
      <c r="AH62" s="15">
        <v>304</v>
      </c>
      <c r="AI62" s="15">
        <v>334</v>
      </c>
      <c r="AJ62" s="15">
        <v>266</v>
      </c>
      <c r="AK62" s="15">
        <v>301</v>
      </c>
      <c r="AL62" s="15">
        <v>322</v>
      </c>
      <c r="AM62" s="15">
        <v>361</v>
      </c>
      <c r="AN62" s="15">
        <v>398</v>
      </c>
      <c r="AO62" s="15">
        <v>421</v>
      </c>
      <c r="AP62" s="15">
        <v>396</v>
      </c>
      <c r="AQ62" s="15">
        <v>410</v>
      </c>
      <c r="AR62" s="15">
        <v>455</v>
      </c>
      <c r="AS62" s="15">
        <v>431</v>
      </c>
      <c r="AT62" s="15">
        <v>380</v>
      </c>
      <c r="AU62" s="15">
        <v>263</v>
      </c>
      <c r="AV62" s="15">
        <v>179</v>
      </c>
      <c r="AW62" s="15">
        <v>108</v>
      </c>
      <c r="AX62" s="15">
        <v>45</v>
      </c>
      <c r="AY62" s="15">
        <v>12</v>
      </c>
      <c r="AZ62" s="15">
        <v>0</v>
      </c>
      <c r="BA62" s="67">
        <f t="shared" si="2"/>
        <v>165</v>
      </c>
      <c r="BB62" s="15">
        <v>455</v>
      </c>
      <c r="BC62" s="15">
        <v>6968</v>
      </c>
      <c r="BD62" s="15">
        <v>286</v>
      </c>
      <c r="BE62" s="15">
        <v>280</v>
      </c>
      <c r="BF62" s="15">
        <v>314</v>
      </c>
      <c r="BG62" s="15">
        <v>319</v>
      </c>
      <c r="BH62" s="15">
        <v>286</v>
      </c>
      <c r="BI62" s="15">
        <v>324</v>
      </c>
      <c r="BJ62" s="15">
        <v>397</v>
      </c>
      <c r="BK62" s="15">
        <v>410</v>
      </c>
      <c r="BL62" s="15">
        <v>421</v>
      </c>
      <c r="BM62" s="15">
        <v>500</v>
      </c>
      <c r="BN62" s="15">
        <v>445</v>
      </c>
      <c r="BO62" s="15">
        <v>461</v>
      </c>
      <c r="BP62" s="15">
        <v>455</v>
      </c>
      <c r="BQ62" s="15">
        <v>429</v>
      </c>
      <c r="BR62" s="15">
        <v>413</v>
      </c>
      <c r="BS62" s="15">
        <v>294</v>
      </c>
      <c r="BT62" s="15">
        <v>235</v>
      </c>
      <c r="BU62" s="15">
        <v>192</v>
      </c>
      <c r="BV62" s="15">
        <v>112</v>
      </c>
      <c r="BW62" s="15">
        <v>52</v>
      </c>
      <c r="BX62" s="15">
        <v>5</v>
      </c>
      <c r="BY62" s="67">
        <f t="shared" si="3"/>
        <v>361</v>
      </c>
      <c r="BZ62" s="15">
        <v>338</v>
      </c>
    </row>
    <row r="63" spans="1:78" x14ac:dyDescent="0.4">
      <c r="A63" s="13">
        <v>62</v>
      </c>
      <c r="B63" s="15">
        <v>33</v>
      </c>
      <c r="C63" s="15" t="s">
        <v>183</v>
      </c>
      <c r="D63" s="15">
        <v>5722</v>
      </c>
      <c r="E63" s="15">
        <v>2796</v>
      </c>
      <c r="F63" s="16">
        <f t="shared" si="0"/>
        <v>0.48864033554701153</v>
      </c>
      <c r="G63" s="15">
        <v>12645</v>
      </c>
      <c r="H63" s="15">
        <v>444</v>
      </c>
      <c r="I63" s="15">
        <v>555</v>
      </c>
      <c r="J63" s="15">
        <v>572</v>
      </c>
      <c r="K63" s="15">
        <v>659</v>
      </c>
      <c r="L63" s="15">
        <v>606</v>
      </c>
      <c r="M63" s="15">
        <v>440</v>
      </c>
      <c r="N63" s="15">
        <v>550</v>
      </c>
      <c r="O63" s="15">
        <v>681</v>
      </c>
      <c r="P63" s="15">
        <v>814</v>
      </c>
      <c r="Q63" s="15">
        <v>786</v>
      </c>
      <c r="R63" s="15">
        <v>694</v>
      </c>
      <c r="S63" s="15">
        <v>747</v>
      </c>
      <c r="T63" s="15">
        <v>865</v>
      </c>
      <c r="U63" s="15">
        <v>984</v>
      </c>
      <c r="V63" s="15">
        <v>1004</v>
      </c>
      <c r="W63" s="15">
        <v>649</v>
      </c>
      <c r="X63" s="15">
        <v>465</v>
      </c>
      <c r="Y63" s="15">
        <v>286</v>
      </c>
      <c r="Z63" s="15">
        <v>182</v>
      </c>
      <c r="AA63" s="15">
        <v>62</v>
      </c>
      <c r="AB63" s="15">
        <v>10</v>
      </c>
      <c r="AC63" s="67">
        <f t="shared" si="1"/>
        <v>540</v>
      </c>
      <c r="AD63" s="15">
        <v>590</v>
      </c>
      <c r="AE63" s="15">
        <v>6045</v>
      </c>
      <c r="AF63" s="15">
        <v>210</v>
      </c>
      <c r="AG63" s="15">
        <v>302</v>
      </c>
      <c r="AH63" s="15">
        <v>291</v>
      </c>
      <c r="AI63" s="15">
        <v>329</v>
      </c>
      <c r="AJ63" s="15">
        <v>289</v>
      </c>
      <c r="AK63" s="15">
        <v>220</v>
      </c>
      <c r="AL63" s="15">
        <v>264</v>
      </c>
      <c r="AM63" s="15">
        <v>327</v>
      </c>
      <c r="AN63" s="15">
        <v>405</v>
      </c>
      <c r="AO63" s="15">
        <v>371</v>
      </c>
      <c r="AP63" s="15">
        <v>324</v>
      </c>
      <c r="AQ63" s="15">
        <v>338</v>
      </c>
      <c r="AR63" s="15">
        <v>398</v>
      </c>
      <c r="AS63" s="15">
        <v>481</v>
      </c>
      <c r="AT63" s="15">
        <v>472</v>
      </c>
      <c r="AU63" s="15">
        <v>313</v>
      </c>
      <c r="AV63" s="15">
        <v>200</v>
      </c>
      <c r="AW63" s="15">
        <v>111</v>
      </c>
      <c r="AX63" s="15">
        <v>44</v>
      </c>
      <c r="AY63" s="15">
        <v>7</v>
      </c>
      <c r="AZ63" s="15">
        <v>2</v>
      </c>
      <c r="BA63" s="67">
        <f t="shared" si="2"/>
        <v>164</v>
      </c>
      <c r="BB63" s="15">
        <v>347</v>
      </c>
      <c r="BC63" s="15">
        <v>6600</v>
      </c>
      <c r="BD63" s="15">
        <v>234</v>
      </c>
      <c r="BE63" s="15">
        <v>253</v>
      </c>
      <c r="BF63" s="15">
        <v>281</v>
      </c>
      <c r="BG63" s="15">
        <v>330</v>
      </c>
      <c r="BH63" s="15">
        <v>317</v>
      </c>
      <c r="BI63" s="15">
        <v>220</v>
      </c>
      <c r="BJ63" s="15">
        <v>286</v>
      </c>
      <c r="BK63" s="15">
        <v>354</v>
      </c>
      <c r="BL63" s="15">
        <v>409</v>
      </c>
      <c r="BM63" s="15">
        <v>415</v>
      </c>
      <c r="BN63" s="15">
        <v>370</v>
      </c>
      <c r="BO63" s="15">
        <v>409</v>
      </c>
      <c r="BP63" s="15">
        <v>467</v>
      </c>
      <c r="BQ63" s="15">
        <v>503</v>
      </c>
      <c r="BR63" s="15">
        <v>532</v>
      </c>
      <c r="BS63" s="15">
        <v>336</v>
      </c>
      <c r="BT63" s="15">
        <v>265</v>
      </c>
      <c r="BU63" s="15">
        <v>175</v>
      </c>
      <c r="BV63" s="15">
        <v>138</v>
      </c>
      <c r="BW63" s="15">
        <v>55</v>
      </c>
      <c r="BX63" s="15">
        <v>8</v>
      </c>
      <c r="BY63" s="67">
        <f t="shared" si="3"/>
        <v>376</v>
      </c>
      <c r="BZ63" s="15">
        <v>243</v>
      </c>
    </row>
    <row r="64" spans="1:78" x14ac:dyDescent="0.4">
      <c r="A64" s="13">
        <v>63</v>
      </c>
      <c r="B64" s="15">
        <v>34</v>
      </c>
      <c r="C64" s="15" t="s">
        <v>184</v>
      </c>
      <c r="D64" s="15">
        <v>6558</v>
      </c>
      <c r="E64" s="15">
        <v>3050</v>
      </c>
      <c r="F64" s="16">
        <f t="shared" si="0"/>
        <v>0.4650808173223544</v>
      </c>
      <c r="G64" s="15">
        <v>15395</v>
      </c>
      <c r="H64" s="15">
        <v>818</v>
      </c>
      <c r="I64" s="15">
        <v>823</v>
      </c>
      <c r="J64" s="15">
        <v>756</v>
      </c>
      <c r="K64" s="15">
        <v>612</v>
      </c>
      <c r="L64" s="15">
        <v>603</v>
      </c>
      <c r="M64" s="15">
        <v>646</v>
      </c>
      <c r="N64" s="15">
        <v>837</v>
      </c>
      <c r="O64" s="15">
        <v>1029</v>
      </c>
      <c r="P64" s="15">
        <v>1045</v>
      </c>
      <c r="Q64" s="15">
        <v>938</v>
      </c>
      <c r="R64" s="15">
        <v>838</v>
      </c>
      <c r="S64" s="15">
        <v>818</v>
      </c>
      <c r="T64" s="15">
        <v>1041</v>
      </c>
      <c r="U64" s="15">
        <v>1144</v>
      </c>
      <c r="V64" s="15">
        <v>973</v>
      </c>
      <c r="W64" s="15">
        <v>734</v>
      </c>
      <c r="X64" s="15">
        <v>531</v>
      </c>
      <c r="Y64" s="15">
        <v>355</v>
      </c>
      <c r="Z64" s="15">
        <v>160</v>
      </c>
      <c r="AA64" s="15">
        <v>52</v>
      </c>
      <c r="AB64" s="15">
        <v>7</v>
      </c>
      <c r="AC64" s="67">
        <f t="shared" si="1"/>
        <v>574</v>
      </c>
      <c r="AD64" s="15">
        <v>635</v>
      </c>
      <c r="AE64" s="15">
        <v>7438</v>
      </c>
      <c r="AF64" s="15">
        <v>413</v>
      </c>
      <c r="AG64" s="15">
        <v>396</v>
      </c>
      <c r="AH64" s="15">
        <v>400</v>
      </c>
      <c r="AI64" s="15">
        <v>320</v>
      </c>
      <c r="AJ64" s="15">
        <v>282</v>
      </c>
      <c r="AK64" s="15">
        <v>320</v>
      </c>
      <c r="AL64" s="15">
        <v>396</v>
      </c>
      <c r="AM64" s="15">
        <v>514</v>
      </c>
      <c r="AN64" s="15">
        <v>520</v>
      </c>
      <c r="AO64" s="15">
        <v>464</v>
      </c>
      <c r="AP64" s="15">
        <v>399</v>
      </c>
      <c r="AQ64" s="15">
        <v>376</v>
      </c>
      <c r="AR64" s="15">
        <v>493</v>
      </c>
      <c r="AS64" s="15">
        <v>575</v>
      </c>
      <c r="AT64" s="15">
        <v>453</v>
      </c>
      <c r="AU64" s="15">
        <v>357</v>
      </c>
      <c r="AV64" s="15">
        <v>219</v>
      </c>
      <c r="AW64" s="15">
        <v>113</v>
      </c>
      <c r="AX64" s="15">
        <v>44</v>
      </c>
      <c r="AY64" s="15">
        <v>9</v>
      </c>
      <c r="AZ64" s="15">
        <v>1</v>
      </c>
      <c r="BA64" s="67">
        <f t="shared" si="2"/>
        <v>167</v>
      </c>
      <c r="BB64" s="15">
        <v>374</v>
      </c>
      <c r="BC64" s="15">
        <v>7957</v>
      </c>
      <c r="BD64" s="15">
        <v>405</v>
      </c>
      <c r="BE64" s="15">
        <v>427</v>
      </c>
      <c r="BF64" s="15">
        <v>356</v>
      </c>
      <c r="BG64" s="15">
        <v>292</v>
      </c>
      <c r="BH64" s="15">
        <v>321</v>
      </c>
      <c r="BI64" s="15">
        <v>326</v>
      </c>
      <c r="BJ64" s="15">
        <v>441</v>
      </c>
      <c r="BK64" s="15">
        <v>515</v>
      </c>
      <c r="BL64" s="15">
        <v>525</v>
      </c>
      <c r="BM64" s="15">
        <v>474</v>
      </c>
      <c r="BN64" s="15">
        <v>439</v>
      </c>
      <c r="BO64" s="15">
        <v>442</v>
      </c>
      <c r="BP64" s="15">
        <v>548</v>
      </c>
      <c r="BQ64" s="15">
        <v>569</v>
      </c>
      <c r="BR64" s="15">
        <v>520</v>
      </c>
      <c r="BS64" s="15">
        <v>377</v>
      </c>
      <c r="BT64" s="15">
        <v>312</v>
      </c>
      <c r="BU64" s="15">
        <v>242</v>
      </c>
      <c r="BV64" s="15">
        <v>116</v>
      </c>
      <c r="BW64" s="15">
        <v>43</v>
      </c>
      <c r="BX64" s="15">
        <v>6</v>
      </c>
      <c r="BY64" s="67">
        <f t="shared" si="3"/>
        <v>407</v>
      </c>
      <c r="BZ64" s="15">
        <v>261</v>
      </c>
    </row>
    <row r="65" spans="1:78" x14ac:dyDescent="0.4">
      <c r="A65" s="13">
        <v>64</v>
      </c>
      <c r="B65" s="15">
        <v>35</v>
      </c>
      <c r="C65" s="15" t="s">
        <v>185</v>
      </c>
      <c r="D65" s="15">
        <v>477</v>
      </c>
      <c r="E65" s="15">
        <v>431</v>
      </c>
      <c r="F65" s="16">
        <f t="shared" si="0"/>
        <v>0.90356394129979034</v>
      </c>
      <c r="G65" s="15">
        <v>1195</v>
      </c>
      <c r="H65" s="15">
        <v>48</v>
      </c>
      <c r="I65" s="15">
        <v>45</v>
      </c>
      <c r="J65" s="15">
        <v>39</v>
      </c>
      <c r="K65" s="15">
        <v>97</v>
      </c>
      <c r="L65" s="15">
        <v>21</v>
      </c>
      <c r="M65" s="15">
        <v>24</v>
      </c>
      <c r="N65" s="15">
        <v>40</v>
      </c>
      <c r="O65" s="15">
        <v>53</v>
      </c>
      <c r="P65" s="15">
        <v>57</v>
      </c>
      <c r="Q65" s="15">
        <v>57</v>
      </c>
      <c r="R65" s="15">
        <v>67</v>
      </c>
      <c r="S65" s="15">
        <v>65</v>
      </c>
      <c r="T65" s="15">
        <v>72</v>
      </c>
      <c r="U65" s="15">
        <v>106</v>
      </c>
      <c r="V65" s="15">
        <v>120</v>
      </c>
      <c r="W65" s="15">
        <v>80</v>
      </c>
      <c r="X65" s="15">
        <v>61</v>
      </c>
      <c r="Y65" s="15">
        <v>47</v>
      </c>
      <c r="Z65" s="15">
        <v>45</v>
      </c>
      <c r="AA65" s="15">
        <v>20</v>
      </c>
      <c r="AB65" s="15">
        <v>3</v>
      </c>
      <c r="AC65" s="67">
        <f t="shared" si="1"/>
        <v>115</v>
      </c>
      <c r="AD65" s="15">
        <v>28</v>
      </c>
      <c r="AE65" s="15">
        <v>553</v>
      </c>
      <c r="AF65" s="15">
        <v>24</v>
      </c>
      <c r="AG65" s="15">
        <v>27</v>
      </c>
      <c r="AH65" s="15">
        <v>18</v>
      </c>
      <c r="AI65" s="15">
        <v>52</v>
      </c>
      <c r="AJ65" s="15">
        <v>10</v>
      </c>
      <c r="AK65" s="15">
        <v>13</v>
      </c>
      <c r="AL65" s="15">
        <v>19</v>
      </c>
      <c r="AM65" s="15">
        <v>23</v>
      </c>
      <c r="AN65" s="15">
        <v>26</v>
      </c>
      <c r="AO65" s="15">
        <v>28</v>
      </c>
      <c r="AP65" s="15">
        <v>34</v>
      </c>
      <c r="AQ65" s="15">
        <v>33</v>
      </c>
      <c r="AR65" s="15">
        <v>30</v>
      </c>
      <c r="AS65" s="15">
        <v>46</v>
      </c>
      <c r="AT65" s="15">
        <v>54</v>
      </c>
      <c r="AU65" s="15">
        <v>41</v>
      </c>
      <c r="AV65" s="15">
        <v>22</v>
      </c>
      <c r="AW65" s="15">
        <v>15</v>
      </c>
      <c r="AX65" s="15">
        <v>9</v>
      </c>
      <c r="AY65" s="15">
        <v>3</v>
      </c>
      <c r="AZ65" s="15">
        <v>1</v>
      </c>
      <c r="BA65" s="67">
        <f t="shared" si="2"/>
        <v>28</v>
      </c>
      <c r="BB65" s="15">
        <v>25</v>
      </c>
      <c r="BC65" s="15">
        <v>642</v>
      </c>
      <c r="BD65" s="15">
        <v>24</v>
      </c>
      <c r="BE65" s="15">
        <v>18</v>
      </c>
      <c r="BF65" s="15">
        <v>21</v>
      </c>
      <c r="BG65" s="15">
        <v>45</v>
      </c>
      <c r="BH65" s="15">
        <v>11</v>
      </c>
      <c r="BI65" s="15">
        <v>11</v>
      </c>
      <c r="BJ65" s="15">
        <v>21</v>
      </c>
      <c r="BK65" s="15">
        <v>30</v>
      </c>
      <c r="BL65" s="15">
        <v>31</v>
      </c>
      <c r="BM65" s="15">
        <v>29</v>
      </c>
      <c r="BN65" s="15">
        <v>33</v>
      </c>
      <c r="BO65" s="15">
        <v>32</v>
      </c>
      <c r="BP65" s="15">
        <v>42</v>
      </c>
      <c r="BQ65" s="15">
        <v>60</v>
      </c>
      <c r="BR65" s="15">
        <v>66</v>
      </c>
      <c r="BS65" s="15">
        <v>39</v>
      </c>
      <c r="BT65" s="15">
        <v>39</v>
      </c>
      <c r="BU65" s="15">
        <v>32</v>
      </c>
      <c r="BV65" s="15">
        <v>36</v>
      </c>
      <c r="BW65" s="15">
        <v>17</v>
      </c>
      <c r="BX65" s="15">
        <v>2</v>
      </c>
      <c r="BY65" s="67">
        <f t="shared" si="3"/>
        <v>87</v>
      </c>
      <c r="BZ65" s="15">
        <v>3</v>
      </c>
    </row>
    <row r="66" spans="1:78" x14ac:dyDescent="0.4">
      <c r="A66" s="13">
        <v>65</v>
      </c>
      <c r="B66" s="15">
        <v>36</v>
      </c>
      <c r="C66" s="15" t="s">
        <v>186</v>
      </c>
      <c r="D66" s="15">
        <v>135</v>
      </c>
      <c r="E66" s="15">
        <v>112</v>
      </c>
      <c r="F66" s="16">
        <f t="shared" si="0"/>
        <v>0.82962962962962961</v>
      </c>
      <c r="G66" s="15">
        <v>274</v>
      </c>
      <c r="H66" s="15">
        <v>4</v>
      </c>
      <c r="I66" s="15">
        <v>8</v>
      </c>
      <c r="J66" s="15">
        <v>3</v>
      </c>
      <c r="K66" s="15">
        <v>6</v>
      </c>
      <c r="L66" s="15">
        <v>5</v>
      </c>
      <c r="M66" s="15">
        <v>10</v>
      </c>
      <c r="N66" s="15">
        <v>10</v>
      </c>
      <c r="O66" s="15">
        <v>3</v>
      </c>
      <c r="P66" s="15">
        <v>10</v>
      </c>
      <c r="Q66" s="15">
        <v>24</v>
      </c>
      <c r="R66" s="15">
        <v>19</v>
      </c>
      <c r="S66" s="15">
        <v>20</v>
      </c>
      <c r="T66" s="15">
        <v>20</v>
      </c>
      <c r="U66" s="15">
        <v>32</v>
      </c>
      <c r="V66" s="15">
        <v>24</v>
      </c>
      <c r="W66" s="15">
        <v>24</v>
      </c>
      <c r="X66" s="15">
        <v>19</v>
      </c>
      <c r="Y66" s="15">
        <v>25</v>
      </c>
      <c r="Z66" s="15">
        <v>6</v>
      </c>
      <c r="AA66" s="15">
        <v>2</v>
      </c>
      <c r="AB66" s="15">
        <v>0</v>
      </c>
      <c r="AC66" s="67">
        <f t="shared" si="1"/>
        <v>33</v>
      </c>
      <c r="AD66" s="15">
        <v>0</v>
      </c>
      <c r="AE66" s="15">
        <v>132</v>
      </c>
      <c r="AF66" s="15">
        <v>2</v>
      </c>
      <c r="AG66" s="15">
        <v>3</v>
      </c>
      <c r="AH66" s="15">
        <v>1</v>
      </c>
      <c r="AI66" s="15">
        <v>4</v>
      </c>
      <c r="AJ66" s="15">
        <v>2</v>
      </c>
      <c r="AK66" s="15">
        <v>6</v>
      </c>
      <c r="AL66" s="15">
        <v>6</v>
      </c>
      <c r="AM66" s="15">
        <v>1</v>
      </c>
      <c r="AN66" s="15">
        <v>6</v>
      </c>
      <c r="AO66" s="15">
        <v>8</v>
      </c>
      <c r="AP66" s="15">
        <v>6</v>
      </c>
      <c r="AQ66" s="15">
        <v>11</v>
      </c>
      <c r="AR66" s="15">
        <v>14</v>
      </c>
      <c r="AS66" s="15">
        <v>17</v>
      </c>
      <c r="AT66" s="15">
        <v>14</v>
      </c>
      <c r="AU66" s="15">
        <v>10</v>
      </c>
      <c r="AV66" s="15">
        <v>9</v>
      </c>
      <c r="AW66" s="15">
        <v>9</v>
      </c>
      <c r="AX66" s="15">
        <v>3</v>
      </c>
      <c r="AY66" s="15">
        <v>0</v>
      </c>
      <c r="AZ66" s="15">
        <v>0</v>
      </c>
      <c r="BA66" s="67">
        <f t="shared" si="2"/>
        <v>12</v>
      </c>
      <c r="BB66" s="15">
        <v>0</v>
      </c>
      <c r="BC66" s="15">
        <v>142</v>
      </c>
      <c r="BD66" s="15">
        <v>2</v>
      </c>
      <c r="BE66" s="15">
        <v>5</v>
      </c>
      <c r="BF66" s="15">
        <v>2</v>
      </c>
      <c r="BG66" s="15">
        <v>2</v>
      </c>
      <c r="BH66" s="15">
        <v>3</v>
      </c>
      <c r="BI66" s="15">
        <v>4</v>
      </c>
      <c r="BJ66" s="15">
        <v>4</v>
      </c>
      <c r="BK66" s="15">
        <v>2</v>
      </c>
      <c r="BL66" s="15">
        <v>4</v>
      </c>
      <c r="BM66" s="15">
        <v>16</v>
      </c>
      <c r="BN66" s="15">
        <v>13</v>
      </c>
      <c r="BO66" s="15">
        <v>9</v>
      </c>
      <c r="BP66" s="15">
        <v>6</v>
      </c>
      <c r="BQ66" s="15">
        <v>15</v>
      </c>
      <c r="BR66" s="15">
        <v>10</v>
      </c>
      <c r="BS66" s="15">
        <v>14</v>
      </c>
      <c r="BT66" s="15">
        <v>10</v>
      </c>
      <c r="BU66" s="15">
        <v>16</v>
      </c>
      <c r="BV66" s="15">
        <v>3</v>
      </c>
      <c r="BW66" s="15">
        <v>2</v>
      </c>
      <c r="BX66" s="15">
        <v>0</v>
      </c>
      <c r="BY66" s="67">
        <f t="shared" si="3"/>
        <v>21</v>
      </c>
      <c r="BZ66" s="15">
        <v>0</v>
      </c>
    </row>
    <row r="67" spans="1:78" x14ac:dyDescent="0.4">
      <c r="A67" s="13">
        <v>66</v>
      </c>
      <c r="B67" s="15">
        <v>38</v>
      </c>
      <c r="C67" s="15" t="s">
        <v>187</v>
      </c>
      <c r="D67" s="15">
        <v>7411</v>
      </c>
      <c r="E67" s="15">
        <v>2873</v>
      </c>
      <c r="F67" s="16">
        <f t="shared" ref="F67:F79" si="4">E67/D67</f>
        <v>0.38766698151396572</v>
      </c>
      <c r="G67" s="15">
        <v>19317</v>
      </c>
      <c r="H67" s="15">
        <v>1370</v>
      </c>
      <c r="I67" s="15">
        <v>1295</v>
      </c>
      <c r="J67" s="15">
        <v>1138</v>
      </c>
      <c r="K67" s="15">
        <v>876</v>
      </c>
      <c r="L67" s="15">
        <v>628</v>
      </c>
      <c r="M67" s="15">
        <v>968</v>
      </c>
      <c r="N67" s="15">
        <v>1321</v>
      </c>
      <c r="O67" s="15">
        <v>1483</v>
      </c>
      <c r="P67" s="15">
        <v>1560</v>
      </c>
      <c r="Q67" s="15">
        <v>1346</v>
      </c>
      <c r="R67" s="15">
        <v>988</v>
      </c>
      <c r="S67" s="15">
        <v>846</v>
      </c>
      <c r="T67" s="15">
        <v>892</v>
      </c>
      <c r="U67" s="15">
        <v>1016</v>
      </c>
      <c r="V67" s="15">
        <v>918</v>
      </c>
      <c r="W67" s="15">
        <v>568</v>
      </c>
      <c r="X67" s="15">
        <v>482</v>
      </c>
      <c r="Y67" s="15">
        <v>342</v>
      </c>
      <c r="Z67" s="15">
        <v>252</v>
      </c>
      <c r="AA67" s="15">
        <v>91</v>
      </c>
      <c r="AB67" s="15">
        <v>16</v>
      </c>
      <c r="AC67" s="67">
        <f t="shared" ref="AC67:AC79" si="5">SUM(Y67:AB67)</f>
        <v>701</v>
      </c>
      <c r="AD67" s="15">
        <v>921</v>
      </c>
      <c r="AE67" s="15">
        <v>9174</v>
      </c>
      <c r="AF67" s="15">
        <v>714</v>
      </c>
      <c r="AG67" s="15">
        <v>672</v>
      </c>
      <c r="AH67" s="15">
        <v>560</v>
      </c>
      <c r="AI67" s="15">
        <v>438</v>
      </c>
      <c r="AJ67" s="15">
        <v>275</v>
      </c>
      <c r="AK67" s="15">
        <v>453</v>
      </c>
      <c r="AL67" s="15">
        <v>595</v>
      </c>
      <c r="AM67" s="15">
        <v>691</v>
      </c>
      <c r="AN67" s="15">
        <v>776</v>
      </c>
      <c r="AO67" s="15">
        <v>655</v>
      </c>
      <c r="AP67" s="15">
        <v>474</v>
      </c>
      <c r="AQ67" s="15">
        <v>389</v>
      </c>
      <c r="AR67" s="15">
        <v>421</v>
      </c>
      <c r="AS67" s="15">
        <v>491</v>
      </c>
      <c r="AT67" s="15">
        <v>446</v>
      </c>
      <c r="AU67" s="15">
        <v>278</v>
      </c>
      <c r="AV67" s="15">
        <v>180</v>
      </c>
      <c r="AW67" s="15">
        <v>102</v>
      </c>
      <c r="AX67" s="15">
        <v>52</v>
      </c>
      <c r="AY67" s="15">
        <v>16</v>
      </c>
      <c r="AZ67" s="15">
        <v>3</v>
      </c>
      <c r="BA67" s="67">
        <f t="shared" ref="BA67:BA79" si="6">SUM(AW67:AZ67)</f>
        <v>173</v>
      </c>
      <c r="BB67" s="15">
        <v>493</v>
      </c>
      <c r="BC67" s="15">
        <v>10143</v>
      </c>
      <c r="BD67" s="15">
        <v>656</v>
      </c>
      <c r="BE67" s="15">
        <v>623</v>
      </c>
      <c r="BF67" s="15">
        <v>578</v>
      </c>
      <c r="BG67" s="15">
        <v>438</v>
      </c>
      <c r="BH67" s="15">
        <v>353</v>
      </c>
      <c r="BI67" s="15">
        <v>515</v>
      </c>
      <c r="BJ67" s="15">
        <v>726</v>
      </c>
      <c r="BK67" s="15">
        <v>792</v>
      </c>
      <c r="BL67" s="15">
        <v>784</v>
      </c>
      <c r="BM67" s="15">
        <v>691</v>
      </c>
      <c r="BN67" s="15">
        <v>514</v>
      </c>
      <c r="BO67" s="15">
        <v>457</v>
      </c>
      <c r="BP67" s="15">
        <v>471</v>
      </c>
      <c r="BQ67" s="15">
        <v>525</v>
      </c>
      <c r="BR67" s="15">
        <v>472</v>
      </c>
      <c r="BS67" s="15">
        <v>290</v>
      </c>
      <c r="BT67" s="15">
        <v>302</v>
      </c>
      <c r="BU67" s="15">
        <v>240</v>
      </c>
      <c r="BV67" s="15">
        <v>200</v>
      </c>
      <c r="BW67" s="15">
        <v>75</v>
      </c>
      <c r="BX67" s="15">
        <v>13</v>
      </c>
      <c r="BY67" s="67">
        <f t="shared" ref="BY67:BY79" si="7">SUM(BU67:BX67)</f>
        <v>528</v>
      </c>
      <c r="BZ67" s="15">
        <v>428</v>
      </c>
    </row>
    <row r="68" spans="1:78" x14ac:dyDescent="0.4">
      <c r="A68" s="13">
        <v>67</v>
      </c>
      <c r="B68" s="15">
        <v>39</v>
      </c>
      <c r="C68" s="15" t="s">
        <v>188</v>
      </c>
      <c r="D68" s="15">
        <v>2604</v>
      </c>
      <c r="E68" s="15">
        <v>1523</v>
      </c>
      <c r="F68" s="16">
        <f t="shared" si="4"/>
        <v>0.58486943164362515</v>
      </c>
      <c r="G68" s="15">
        <v>6162</v>
      </c>
      <c r="H68" s="15">
        <v>211</v>
      </c>
      <c r="I68" s="15">
        <v>310</v>
      </c>
      <c r="J68" s="15">
        <v>359</v>
      </c>
      <c r="K68" s="15">
        <v>314</v>
      </c>
      <c r="L68" s="15">
        <v>246</v>
      </c>
      <c r="M68" s="15">
        <v>196</v>
      </c>
      <c r="N68" s="15">
        <v>253</v>
      </c>
      <c r="O68" s="15">
        <v>317</v>
      </c>
      <c r="P68" s="15">
        <v>378</v>
      </c>
      <c r="Q68" s="15">
        <v>413</v>
      </c>
      <c r="R68" s="15">
        <v>402</v>
      </c>
      <c r="S68" s="15">
        <v>359</v>
      </c>
      <c r="T68" s="15">
        <v>418</v>
      </c>
      <c r="U68" s="15">
        <v>470</v>
      </c>
      <c r="V68" s="15">
        <v>477</v>
      </c>
      <c r="W68" s="15">
        <v>380</v>
      </c>
      <c r="X68" s="15">
        <v>197</v>
      </c>
      <c r="Y68" s="15">
        <v>124</v>
      </c>
      <c r="Z68" s="15">
        <v>51</v>
      </c>
      <c r="AA68" s="15">
        <v>10</v>
      </c>
      <c r="AB68" s="15">
        <v>5</v>
      </c>
      <c r="AC68" s="67">
        <f t="shared" si="5"/>
        <v>190</v>
      </c>
      <c r="AD68" s="15">
        <v>272</v>
      </c>
      <c r="AE68" s="15">
        <v>2853</v>
      </c>
      <c r="AF68" s="15">
        <v>110</v>
      </c>
      <c r="AG68" s="15">
        <v>157</v>
      </c>
      <c r="AH68" s="15">
        <v>164</v>
      </c>
      <c r="AI68" s="15">
        <v>143</v>
      </c>
      <c r="AJ68" s="15">
        <v>112</v>
      </c>
      <c r="AK68" s="15">
        <v>91</v>
      </c>
      <c r="AL68" s="15">
        <v>114</v>
      </c>
      <c r="AM68" s="15">
        <v>149</v>
      </c>
      <c r="AN68" s="15">
        <v>156</v>
      </c>
      <c r="AO68" s="15">
        <v>200</v>
      </c>
      <c r="AP68" s="15">
        <v>172</v>
      </c>
      <c r="AQ68" s="15">
        <v>161</v>
      </c>
      <c r="AR68" s="15">
        <v>182</v>
      </c>
      <c r="AS68" s="15">
        <v>212</v>
      </c>
      <c r="AT68" s="15">
        <v>210</v>
      </c>
      <c r="AU68" s="15">
        <v>187</v>
      </c>
      <c r="AV68" s="15">
        <v>101</v>
      </c>
      <c r="AW68" s="15">
        <v>56</v>
      </c>
      <c r="AX68" s="15">
        <v>17</v>
      </c>
      <c r="AY68" s="15">
        <v>4</v>
      </c>
      <c r="AZ68" s="15">
        <v>2</v>
      </c>
      <c r="BA68" s="67">
        <f t="shared" si="6"/>
        <v>79</v>
      </c>
      <c r="BB68" s="15">
        <v>153</v>
      </c>
      <c r="BC68" s="15">
        <v>3309</v>
      </c>
      <c r="BD68" s="15">
        <v>101</v>
      </c>
      <c r="BE68" s="15">
        <v>153</v>
      </c>
      <c r="BF68" s="15">
        <v>195</v>
      </c>
      <c r="BG68" s="15">
        <v>171</v>
      </c>
      <c r="BH68" s="15">
        <v>134</v>
      </c>
      <c r="BI68" s="15">
        <v>105</v>
      </c>
      <c r="BJ68" s="15">
        <v>139</v>
      </c>
      <c r="BK68" s="15">
        <v>168</v>
      </c>
      <c r="BL68" s="15">
        <v>222</v>
      </c>
      <c r="BM68" s="15">
        <v>213</v>
      </c>
      <c r="BN68" s="15">
        <v>230</v>
      </c>
      <c r="BO68" s="15">
        <v>198</v>
      </c>
      <c r="BP68" s="15">
        <v>236</v>
      </c>
      <c r="BQ68" s="15">
        <v>258</v>
      </c>
      <c r="BR68" s="15">
        <v>267</v>
      </c>
      <c r="BS68" s="15">
        <v>193</v>
      </c>
      <c r="BT68" s="15">
        <v>96</v>
      </c>
      <c r="BU68" s="15">
        <v>68</v>
      </c>
      <c r="BV68" s="15">
        <v>34</v>
      </c>
      <c r="BW68" s="15">
        <v>6</v>
      </c>
      <c r="BX68" s="15">
        <v>3</v>
      </c>
      <c r="BY68" s="67">
        <f t="shared" si="7"/>
        <v>111</v>
      </c>
      <c r="BZ68" s="15">
        <v>119</v>
      </c>
    </row>
    <row r="69" spans="1:78" x14ac:dyDescent="0.4">
      <c r="A69" s="13">
        <v>68</v>
      </c>
      <c r="B69" s="15">
        <v>40</v>
      </c>
      <c r="C69" s="15" t="s">
        <v>189</v>
      </c>
      <c r="D69" s="15">
        <v>3170</v>
      </c>
      <c r="E69" s="15">
        <v>1413</v>
      </c>
      <c r="F69" s="16">
        <f t="shared" si="4"/>
        <v>0.44574132492113566</v>
      </c>
      <c r="G69" s="15">
        <v>6735</v>
      </c>
      <c r="H69" s="15">
        <v>267</v>
      </c>
      <c r="I69" s="15">
        <v>299</v>
      </c>
      <c r="J69" s="15">
        <v>325</v>
      </c>
      <c r="K69" s="15">
        <v>334</v>
      </c>
      <c r="L69" s="15">
        <v>361</v>
      </c>
      <c r="M69" s="15">
        <v>272</v>
      </c>
      <c r="N69" s="15">
        <v>351</v>
      </c>
      <c r="O69" s="15">
        <v>395</v>
      </c>
      <c r="P69" s="15">
        <v>427</v>
      </c>
      <c r="Q69" s="15">
        <v>414</v>
      </c>
      <c r="R69" s="15">
        <v>399</v>
      </c>
      <c r="S69" s="15">
        <v>403</v>
      </c>
      <c r="T69" s="15">
        <v>466</v>
      </c>
      <c r="U69" s="15">
        <v>478</v>
      </c>
      <c r="V69" s="15">
        <v>482</v>
      </c>
      <c r="W69" s="15">
        <v>311</v>
      </c>
      <c r="X69" s="15">
        <v>205</v>
      </c>
      <c r="Y69" s="15">
        <v>122</v>
      </c>
      <c r="Z69" s="15">
        <v>48</v>
      </c>
      <c r="AA69" s="15">
        <v>6</v>
      </c>
      <c r="AB69" s="15">
        <v>1</v>
      </c>
      <c r="AC69" s="67">
        <f t="shared" si="5"/>
        <v>177</v>
      </c>
      <c r="AD69" s="15">
        <v>369</v>
      </c>
      <c r="AE69" s="15">
        <v>3112</v>
      </c>
      <c r="AF69" s="15">
        <v>145</v>
      </c>
      <c r="AG69" s="15">
        <v>151</v>
      </c>
      <c r="AH69" s="15">
        <v>156</v>
      </c>
      <c r="AI69" s="15">
        <v>163</v>
      </c>
      <c r="AJ69" s="15">
        <v>144</v>
      </c>
      <c r="AK69" s="15">
        <v>116</v>
      </c>
      <c r="AL69" s="15">
        <v>173</v>
      </c>
      <c r="AM69" s="15">
        <v>176</v>
      </c>
      <c r="AN69" s="15">
        <v>196</v>
      </c>
      <c r="AO69" s="15">
        <v>193</v>
      </c>
      <c r="AP69" s="15">
        <v>185</v>
      </c>
      <c r="AQ69" s="15">
        <v>181</v>
      </c>
      <c r="AR69" s="15">
        <v>224</v>
      </c>
      <c r="AS69" s="15">
        <v>198</v>
      </c>
      <c r="AT69" s="15">
        <v>215</v>
      </c>
      <c r="AU69" s="15">
        <v>154</v>
      </c>
      <c r="AV69" s="15">
        <v>82</v>
      </c>
      <c r="AW69" s="15">
        <v>45</v>
      </c>
      <c r="AX69" s="15">
        <v>15</v>
      </c>
      <c r="AY69" s="15">
        <v>1</v>
      </c>
      <c r="AZ69" s="15">
        <v>0</v>
      </c>
      <c r="BA69" s="67">
        <f t="shared" si="6"/>
        <v>61</v>
      </c>
      <c r="BB69" s="15">
        <v>199</v>
      </c>
      <c r="BC69" s="15">
        <v>3623</v>
      </c>
      <c r="BD69" s="15">
        <v>122</v>
      </c>
      <c r="BE69" s="15">
        <v>148</v>
      </c>
      <c r="BF69" s="15">
        <v>169</v>
      </c>
      <c r="BG69" s="15">
        <v>171</v>
      </c>
      <c r="BH69" s="15">
        <v>217</v>
      </c>
      <c r="BI69" s="15">
        <v>156</v>
      </c>
      <c r="BJ69" s="15">
        <v>178</v>
      </c>
      <c r="BK69" s="15">
        <v>219</v>
      </c>
      <c r="BL69" s="15">
        <v>231</v>
      </c>
      <c r="BM69" s="15">
        <v>221</v>
      </c>
      <c r="BN69" s="15">
        <v>214</v>
      </c>
      <c r="BO69" s="15">
        <v>222</v>
      </c>
      <c r="BP69" s="15">
        <v>242</v>
      </c>
      <c r="BQ69" s="15">
        <v>280</v>
      </c>
      <c r="BR69" s="15">
        <v>267</v>
      </c>
      <c r="BS69" s="15">
        <v>157</v>
      </c>
      <c r="BT69" s="15">
        <v>123</v>
      </c>
      <c r="BU69" s="15">
        <v>77</v>
      </c>
      <c r="BV69" s="15">
        <v>33</v>
      </c>
      <c r="BW69" s="15">
        <v>5</v>
      </c>
      <c r="BX69" s="15">
        <v>1</v>
      </c>
      <c r="BY69" s="67">
        <f t="shared" si="7"/>
        <v>116</v>
      </c>
      <c r="BZ69" s="15">
        <v>170</v>
      </c>
    </row>
    <row r="70" spans="1:78" x14ac:dyDescent="0.4">
      <c r="A70" s="13">
        <v>69</v>
      </c>
      <c r="B70" s="15">
        <v>41</v>
      </c>
      <c r="C70" s="15" t="s">
        <v>190</v>
      </c>
      <c r="D70" s="15">
        <v>2733</v>
      </c>
      <c r="E70" s="15">
        <v>2230</v>
      </c>
      <c r="F70" s="16">
        <f t="shared" si="4"/>
        <v>0.81595316502012438</v>
      </c>
      <c r="G70" s="15">
        <v>7028</v>
      </c>
      <c r="H70" s="15">
        <v>282</v>
      </c>
      <c r="I70" s="15">
        <v>445</v>
      </c>
      <c r="J70" s="15">
        <v>525</v>
      </c>
      <c r="K70" s="15">
        <v>359</v>
      </c>
      <c r="L70" s="15">
        <v>145</v>
      </c>
      <c r="M70" s="15">
        <v>156</v>
      </c>
      <c r="N70" s="15">
        <v>240</v>
      </c>
      <c r="O70" s="15">
        <v>438</v>
      </c>
      <c r="P70" s="15">
        <v>561</v>
      </c>
      <c r="Q70" s="15">
        <v>464</v>
      </c>
      <c r="R70" s="15">
        <v>312</v>
      </c>
      <c r="S70" s="15">
        <v>286</v>
      </c>
      <c r="T70" s="15">
        <v>435</v>
      </c>
      <c r="U70" s="15">
        <v>665</v>
      </c>
      <c r="V70" s="15">
        <v>660</v>
      </c>
      <c r="W70" s="15">
        <v>337</v>
      </c>
      <c r="X70" s="15">
        <v>179</v>
      </c>
      <c r="Y70" s="15">
        <v>110</v>
      </c>
      <c r="Z70" s="15">
        <v>48</v>
      </c>
      <c r="AA70" s="15">
        <v>12</v>
      </c>
      <c r="AB70" s="15">
        <v>2</v>
      </c>
      <c r="AC70" s="67">
        <f t="shared" si="5"/>
        <v>172</v>
      </c>
      <c r="AD70" s="15">
        <v>367</v>
      </c>
      <c r="AE70" s="15">
        <v>3287</v>
      </c>
      <c r="AF70" s="15">
        <v>124</v>
      </c>
      <c r="AG70" s="15">
        <v>214</v>
      </c>
      <c r="AH70" s="15">
        <v>264</v>
      </c>
      <c r="AI70" s="15">
        <v>171</v>
      </c>
      <c r="AJ70" s="15">
        <v>76</v>
      </c>
      <c r="AK70" s="15">
        <v>72</v>
      </c>
      <c r="AL70" s="15">
        <v>102</v>
      </c>
      <c r="AM70" s="15">
        <v>215</v>
      </c>
      <c r="AN70" s="15">
        <v>249</v>
      </c>
      <c r="AO70" s="15">
        <v>227</v>
      </c>
      <c r="AP70" s="15">
        <v>145</v>
      </c>
      <c r="AQ70" s="15">
        <v>119</v>
      </c>
      <c r="AR70" s="15">
        <v>187</v>
      </c>
      <c r="AS70" s="15">
        <v>296</v>
      </c>
      <c r="AT70" s="15">
        <v>312</v>
      </c>
      <c r="AU70" s="15">
        <v>193</v>
      </c>
      <c r="AV70" s="15">
        <v>82</v>
      </c>
      <c r="AW70" s="15">
        <v>39</v>
      </c>
      <c r="AX70" s="15">
        <v>6</v>
      </c>
      <c r="AY70" s="15">
        <v>0</v>
      </c>
      <c r="AZ70" s="15">
        <v>0</v>
      </c>
      <c r="BA70" s="67">
        <f t="shared" si="6"/>
        <v>45</v>
      </c>
      <c r="BB70" s="15">
        <v>194</v>
      </c>
      <c r="BC70" s="15">
        <v>3741</v>
      </c>
      <c r="BD70" s="15">
        <v>158</v>
      </c>
      <c r="BE70" s="15">
        <v>231</v>
      </c>
      <c r="BF70" s="15">
        <v>261</v>
      </c>
      <c r="BG70" s="15">
        <v>188</v>
      </c>
      <c r="BH70" s="15">
        <v>69</v>
      </c>
      <c r="BI70" s="15">
        <v>84</v>
      </c>
      <c r="BJ70" s="15">
        <v>138</v>
      </c>
      <c r="BK70" s="15">
        <v>223</v>
      </c>
      <c r="BL70" s="15">
        <v>312</v>
      </c>
      <c r="BM70" s="15">
        <v>237</v>
      </c>
      <c r="BN70" s="15">
        <v>167</v>
      </c>
      <c r="BO70" s="15">
        <v>167</v>
      </c>
      <c r="BP70" s="15">
        <v>248</v>
      </c>
      <c r="BQ70" s="15">
        <v>369</v>
      </c>
      <c r="BR70" s="15">
        <v>348</v>
      </c>
      <c r="BS70" s="15">
        <v>144</v>
      </c>
      <c r="BT70" s="15">
        <v>97</v>
      </c>
      <c r="BU70" s="15">
        <v>71</v>
      </c>
      <c r="BV70" s="15">
        <v>42</v>
      </c>
      <c r="BW70" s="15">
        <v>12</v>
      </c>
      <c r="BX70" s="15">
        <v>2</v>
      </c>
      <c r="BY70" s="67">
        <f t="shared" si="7"/>
        <v>127</v>
      </c>
      <c r="BZ70" s="15">
        <v>173</v>
      </c>
    </row>
    <row r="71" spans="1:78" x14ac:dyDescent="0.4">
      <c r="A71" s="13">
        <v>70</v>
      </c>
      <c r="B71" s="15">
        <v>42</v>
      </c>
      <c r="C71" s="15" t="s">
        <v>191</v>
      </c>
      <c r="D71" s="15">
        <v>2178</v>
      </c>
      <c r="E71" s="15">
        <v>1901</v>
      </c>
      <c r="F71" s="16">
        <f t="shared" si="4"/>
        <v>0.87281910009182739</v>
      </c>
      <c r="G71" s="15">
        <v>5064</v>
      </c>
      <c r="H71" s="15">
        <v>151</v>
      </c>
      <c r="I71" s="15">
        <v>241</v>
      </c>
      <c r="J71" s="15">
        <v>235</v>
      </c>
      <c r="K71" s="15">
        <v>228</v>
      </c>
      <c r="L71" s="15">
        <v>125</v>
      </c>
      <c r="M71" s="15">
        <v>144</v>
      </c>
      <c r="N71" s="15">
        <v>195</v>
      </c>
      <c r="O71" s="15">
        <v>303</v>
      </c>
      <c r="P71" s="15">
        <v>262</v>
      </c>
      <c r="Q71" s="15">
        <v>263</v>
      </c>
      <c r="R71" s="15">
        <v>222</v>
      </c>
      <c r="S71" s="15">
        <v>350</v>
      </c>
      <c r="T71" s="15">
        <v>544</v>
      </c>
      <c r="U71" s="15">
        <v>638</v>
      </c>
      <c r="V71" s="15">
        <v>473</v>
      </c>
      <c r="W71" s="15">
        <v>232</v>
      </c>
      <c r="X71" s="15">
        <v>119</v>
      </c>
      <c r="Y71" s="15">
        <v>79</v>
      </c>
      <c r="Z71" s="15">
        <v>39</v>
      </c>
      <c r="AA71" s="15">
        <v>9</v>
      </c>
      <c r="AB71" s="15">
        <v>0</v>
      </c>
      <c r="AC71" s="67">
        <f t="shared" si="5"/>
        <v>127</v>
      </c>
      <c r="AD71" s="15">
        <v>212</v>
      </c>
      <c r="AE71" s="15">
        <v>2339</v>
      </c>
      <c r="AF71" s="15">
        <v>86</v>
      </c>
      <c r="AG71" s="15">
        <v>121</v>
      </c>
      <c r="AH71" s="15">
        <v>115</v>
      </c>
      <c r="AI71" s="15">
        <v>114</v>
      </c>
      <c r="AJ71" s="15">
        <v>63</v>
      </c>
      <c r="AK71" s="15">
        <v>75</v>
      </c>
      <c r="AL71" s="15">
        <v>93</v>
      </c>
      <c r="AM71" s="15">
        <v>135</v>
      </c>
      <c r="AN71" s="15">
        <v>119</v>
      </c>
      <c r="AO71" s="15">
        <v>116</v>
      </c>
      <c r="AP71" s="15">
        <v>98</v>
      </c>
      <c r="AQ71" s="15">
        <v>131</v>
      </c>
      <c r="AR71" s="15">
        <v>230</v>
      </c>
      <c r="AS71" s="15">
        <v>292</v>
      </c>
      <c r="AT71" s="15">
        <v>243</v>
      </c>
      <c r="AU71" s="15">
        <v>108</v>
      </c>
      <c r="AV71" s="15">
        <v>54</v>
      </c>
      <c r="AW71" s="15">
        <v>28</v>
      </c>
      <c r="AX71" s="15">
        <v>8</v>
      </c>
      <c r="AY71" s="15">
        <v>0</v>
      </c>
      <c r="AZ71" s="15">
        <v>0</v>
      </c>
      <c r="BA71" s="67">
        <f t="shared" si="6"/>
        <v>36</v>
      </c>
      <c r="BB71" s="15">
        <v>110</v>
      </c>
      <c r="BC71" s="15">
        <v>2725</v>
      </c>
      <c r="BD71" s="15">
        <v>65</v>
      </c>
      <c r="BE71" s="15">
        <v>120</v>
      </c>
      <c r="BF71" s="15">
        <v>120</v>
      </c>
      <c r="BG71" s="15">
        <v>114</v>
      </c>
      <c r="BH71" s="15">
        <v>62</v>
      </c>
      <c r="BI71" s="15">
        <v>69</v>
      </c>
      <c r="BJ71" s="15">
        <v>102</v>
      </c>
      <c r="BK71" s="15">
        <v>168</v>
      </c>
      <c r="BL71" s="15">
        <v>143</v>
      </c>
      <c r="BM71" s="15">
        <v>147</v>
      </c>
      <c r="BN71" s="15">
        <v>124</v>
      </c>
      <c r="BO71" s="15">
        <v>219</v>
      </c>
      <c r="BP71" s="15">
        <v>314</v>
      </c>
      <c r="BQ71" s="15">
        <v>346</v>
      </c>
      <c r="BR71" s="15">
        <v>230</v>
      </c>
      <c r="BS71" s="15">
        <v>124</v>
      </c>
      <c r="BT71" s="15">
        <v>65</v>
      </c>
      <c r="BU71" s="15">
        <v>51</v>
      </c>
      <c r="BV71" s="15">
        <v>31</v>
      </c>
      <c r="BW71" s="15">
        <v>9</v>
      </c>
      <c r="BX71" s="15">
        <v>0</v>
      </c>
      <c r="BY71" s="67">
        <f t="shared" si="7"/>
        <v>91</v>
      </c>
      <c r="BZ71" s="15">
        <v>102</v>
      </c>
    </row>
    <row r="72" spans="1:78" x14ac:dyDescent="0.4">
      <c r="A72" s="13">
        <v>71</v>
      </c>
      <c r="B72" s="15">
        <v>43</v>
      </c>
      <c r="C72" s="15" t="s">
        <v>192</v>
      </c>
      <c r="D72" s="15">
        <v>2077</v>
      </c>
      <c r="E72" s="15">
        <v>1792</v>
      </c>
      <c r="F72" s="16">
        <f t="shared" si="4"/>
        <v>0.86278285989407799</v>
      </c>
      <c r="G72" s="15">
        <v>5092</v>
      </c>
      <c r="H72" s="15">
        <v>172</v>
      </c>
      <c r="I72" s="15">
        <v>245</v>
      </c>
      <c r="J72" s="15">
        <v>251</v>
      </c>
      <c r="K72" s="15">
        <v>260</v>
      </c>
      <c r="L72" s="15">
        <v>114</v>
      </c>
      <c r="M72" s="15">
        <v>163</v>
      </c>
      <c r="N72" s="15">
        <v>243</v>
      </c>
      <c r="O72" s="15">
        <v>299</v>
      </c>
      <c r="P72" s="15">
        <v>280</v>
      </c>
      <c r="Q72" s="15">
        <v>269</v>
      </c>
      <c r="R72" s="15">
        <v>221</v>
      </c>
      <c r="S72" s="15">
        <v>306</v>
      </c>
      <c r="T72" s="15">
        <v>595</v>
      </c>
      <c r="U72" s="15">
        <v>703</v>
      </c>
      <c r="V72" s="15">
        <v>445</v>
      </c>
      <c r="W72" s="15">
        <v>160</v>
      </c>
      <c r="X72" s="15">
        <v>105</v>
      </c>
      <c r="Y72" s="15">
        <v>84</v>
      </c>
      <c r="Z72" s="15">
        <v>46</v>
      </c>
      <c r="AA72" s="15">
        <v>9</v>
      </c>
      <c r="AB72" s="15">
        <v>2</v>
      </c>
      <c r="AC72" s="67">
        <f t="shared" si="5"/>
        <v>141</v>
      </c>
      <c r="AD72" s="15">
        <v>120</v>
      </c>
      <c r="AE72" s="15">
        <v>2392</v>
      </c>
      <c r="AF72" s="15">
        <v>90</v>
      </c>
      <c r="AG72" s="15">
        <v>120</v>
      </c>
      <c r="AH72" s="15">
        <v>128</v>
      </c>
      <c r="AI72" s="15">
        <v>135</v>
      </c>
      <c r="AJ72" s="15">
        <v>63</v>
      </c>
      <c r="AK72" s="15">
        <v>86</v>
      </c>
      <c r="AL72" s="15">
        <v>113</v>
      </c>
      <c r="AM72" s="15">
        <v>140</v>
      </c>
      <c r="AN72" s="15">
        <v>124</v>
      </c>
      <c r="AO72" s="15">
        <v>130</v>
      </c>
      <c r="AP72" s="15">
        <v>88</v>
      </c>
      <c r="AQ72" s="15">
        <v>115</v>
      </c>
      <c r="AR72" s="15">
        <v>233</v>
      </c>
      <c r="AS72" s="15">
        <v>344</v>
      </c>
      <c r="AT72" s="15">
        <v>249</v>
      </c>
      <c r="AU72" s="15">
        <v>80</v>
      </c>
      <c r="AV72" s="15">
        <v>51</v>
      </c>
      <c r="AW72" s="15">
        <v>23</v>
      </c>
      <c r="AX72" s="15">
        <v>12</v>
      </c>
      <c r="AY72" s="15">
        <v>2</v>
      </c>
      <c r="AZ72" s="15">
        <v>0</v>
      </c>
      <c r="BA72" s="67">
        <f t="shared" si="6"/>
        <v>37</v>
      </c>
      <c r="BB72" s="15">
        <v>66</v>
      </c>
      <c r="BC72" s="15">
        <v>2700</v>
      </c>
      <c r="BD72" s="15">
        <v>82</v>
      </c>
      <c r="BE72" s="15">
        <v>125</v>
      </c>
      <c r="BF72" s="15">
        <v>123</v>
      </c>
      <c r="BG72" s="15">
        <v>125</v>
      </c>
      <c r="BH72" s="15">
        <v>51</v>
      </c>
      <c r="BI72" s="15">
        <v>77</v>
      </c>
      <c r="BJ72" s="15">
        <v>130</v>
      </c>
      <c r="BK72" s="15">
        <v>159</v>
      </c>
      <c r="BL72" s="15">
        <v>156</v>
      </c>
      <c r="BM72" s="15">
        <v>139</v>
      </c>
      <c r="BN72" s="15">
        <v>133</v>
      </c>
      <c r="BO72" s="15">
        <v>191</v>
      </c>
      <c r="BP72" s="15">
        <v>362</v>
      </c>
      <c r="BQ72" s="15">
        <v>359</v>
      </c>
      <c r="BR72" s="15">
        <v>196</v>
      </c>
      <c r="BS72" s="15">
        <v>80</v>
      </c>
      <c r="BT72" s="15">
        <v>54</v>
      </c>
      <c r="BU72" s="15">
        <v>61</v>
      </c>
      <c r="BV72" s="15">
        <v>34</v>
      </c>
      <c r="BW72" s="15">
        <v>7</v>
      </c>
      <c r="BX72" s="15">
        <v>2</v>
      </c>
      <c r="BY72" s="67">
        <f t="shared" si="7"/>
        <v>104</v>
      </c>
      <c r="BZ72" s="15">
        <v>54</v>
      </c>
    </row>
    <row r="73" spans="1:78" x14ac:dyDescent="0.4">
      <c r="A73" s="13">
        <v>72</v>
      </c>
      <c r="B73" s="15">
        <v>44</v>
      </c>
      <c r="C73" s="15" t="s">
        <v>193</v>
      </c>
      <c r="D73" s="15">
        <v>2435</v>
      </c>
      <c r="E73" s="15">
        <v>2110</v>
      </c>
      <c r="F73" s="16">
        <f t="shared" si="4"/>
        <v>0.86652977412731003</v>
      </c>
      <c r="G73" s="15">
        <v>6529</v>
      </c>
      <c r="H73" s="15">
        <v>211</v>
      </c>
      <c r="I73" s="15">
        <v>294</v>
      </c>
      <c r="J73" s="15">
        <v>355</v>
      </c>
      <c r="K73" s="15">
        <v>341</v>
      </c>
      <c r="L73" s="15">
        <v>245</v>
      </c>
      <c r="M73" s="15">
        <v>234</v>
      </c>
      <c r="N73" s="15">
        <v>255</v>
      </c>
      <c r="O73" s="15">
        <v>326</v>
      </c>
      <c r="P73" s="15">
        <v>370</v>
      </c>
      <c r="Q73" s="15">
        <v>355</v>
      </c>
      <c r="R73" s="15">
        <v>451</v>
      </c>
      <c r="S73" s="15">
        <v>546</v>
      </c>
      <c r="T73" s="15">
        <v>783</v>
      </c>
      <c r="U73" s="15">
        <v>674</v>
      </c>
      <c r="V73" s="15">
        <v>419</v>
      </c>
      <c r="W73" s="15">
        <v>158</v>
      </c>
      <c r="X73" s="15">
        <v>100</v>
      </c>
      <c r="Y73" s="15">
        <v>102</v>
      </c>
      <c r="Z73" s="15">
        <v>77</v>
      </c>
      <c r="AA73" s="15">
        <v>37</v>
      </c>
      <c r="AB73" s="15">
        <v>9</v>
      </c>
      <c r="AC73" s="67">
        <f t="shared" si="5"/>
        <v>225</v>
      </c>
      <c r="AD73" s="15">
        <v>187</v>
      </c>
      <c r="AE73" s="15">
        <v>3062</v>
      </c>
      <c r="AF73" s="15">
        <v>114</v>
      </c>
      <c r="AG73" s="15">
        <v>156</v>
      </c>
      <c r="AH73" s="15">
        <v>196</v>
      </c>
      <c r="AI73" s="15">
        <v>168</v>
      </c>
      <c r="AJ73" s="15">
        <v>116</v>
      </c>
      <c r="AK73" s="15">
        <v>106</v>
      </c>
      <c r="AL73" s="15">
        <v>113</v>
      </c>
      <c r="AM73" s="15">
        <v>154</v>
      </c>
      <c r="AN73" s="15">
        <v>173</v>
      </c>
      <c r="AO73" s="15">
        <v>153</v>
      </c>
      <c r="AP73" s="15">
        <v>176</v>
      </c>
      <c r="AQ73" s="15">
        <v>237</v>
      </c>
      <c r="AR73" s="15">
        <v>352</v>
      </c>
      <c r="AS73" s="15">
        <v>355</v>
      </c>
      <c r="AT73" s="15">
        <v>228</v>
      </c>
      <c r="AU73" s="15">
        <v>71</v>
      </c>
      <c r="AV73" s="15">
        <v>50</v>
      </c>
      <c r="AW73" s="15">
        <v>30</v>
      </c>
      <c r="AX73" s="15">
        <v>13</v>
      </c>
      <c r="AY73" s="15">
        <v>5</v>
      </c>
      <c r="AZ73" s="15">
        <v>1</v>
      </c>
      <c r="BA73" s="67">
        <f t="shared" si="6"/>
        <v>49</v>
      </c>
      <c r="BB73" s="15">
        <v>95</v>
      </c>
      <c r="BC73" s="15">
        <v>3467</v>
      </c>
      <c r="BD73" s="15">
        <v>97</v>
      </c>
      <c r="BE73" s="15">
        <v>138</v>
      </c>
      <c r="BF73" s="15">
        <v>159</v>
      </c>
      <c r="BG73" s="15">
        <v>173</v>
      </c>
      <c r="BH73" s="15">
        <v>129</v>
      </c>
      <c r="BI73" s="15">
        <v>128</v>
      </c>
      <c r="BJ73" s="15">
        <v>142</v>
      </c>
      <c r="BK73" s="15">
        <v>172</v>
      </c>
      <c r="BL73" s="15">
        <v>197</v>
      </c>
      <c r="BM73" s="15">
        <v>202</v>
      </c>
      <c r="BN73" s="15">
        <v>275</v>
      </c>
      <c r="BO73" s="15">
        <v>309</v>
      </c>
      <c r="BP73" s="15">
        <v>431</v>
      </c>
      <c r="BQ73" s="15">
        <v>319</v>
      </c>
      <c r="BR73" s="15">
        <v>191</v>
      </c>
      <c r="BS73" s="15">
        <v>87</v>
      </c>
      <c r="BT73" s="15">
        <v>50</v>
      </c>
      <c r="BU73" s="15">
        <v>72</v>
      </c>
      <c r="BV73" s="15">
        <v>64</v>
      </c>
      <c r="BW73" s="15">
        <v>32</v>
      </c>
      <c r="BX73" s="15">
        <v>8</v>
      </c>
      <c r="BY73" s="67">
        <f t="shared" si="7"/>
        <v>176</v>
      </c>
      <c r="BZ73" s="15">
        <v>92</v>
      </c>
    </row>
    <row r="74" spans="1:78" x14ac:dyDescent="0.4">
      <c r="A74" s="13">
        <v>73</v>
      </c>
      <c r="B74" s="15">
        <v>67</v>
      </c>
      <c r="C74" s="15" t="s">
        <v>194</v>
      </c>
      <c r="D74" s="15">
        <v>967</v>
      </c>
      <c r="E74" s="15">
        <v>894</v>
      </c>
      <c r="F74" s="16">
        <f t="shared" si="4"/>
        <v>0.92450879007238884</v>
      </c>
      <c r="G74" s="15">
        <v>2175</v>
      </c>
      <c r="H74" s="15">
        <v>63</v>
      </c>
      <c r="I74" s="15">
        <v>78</v>
      </c>
      <c r="J74" s="15">
        <v>80</v>
      </c>
      <c r="K74" s="15">
        <v>68</v>
      </c>
      <c r="L74" s="15">
        <v>51</v>
      </c>
      <c r="M74" s="15">
        <v>63</v>
      </c>
      <c r="N74" s="15">
        <v>75</v>
      </c>
      <c r="O74" s="15">
        <v>96</v>
      </c>
      <c r="P74" s="15">
        <v>109</v>
      </c>
      <c r="Q74" s="15">
        <v>118</v>
      </c>
      <c r="R74" s="15">
        <v>119</v>
      </c>
      <c r="S74" s="15">
        <v>176</v>
      </c>
      <c r="T74" s="15">
        <v>229</v>
      </c>
      <c r="U74" s="15">
        <v>225</v>
      </c>
      <c r="V74" s="15">
        <v>212</v>
      </c>
      <c r="W74" s="15">
        <v>144</v>
      </c>
      <c r="X74" s="15">
        <v>106</v>
      </c>
      <c r="Y74" s="15">
        <v>94</v>
      </c>
      <c r="Z74" s="15">
        <v>39</v>
      </c>
      <c r="AA74" s="15">
        <v>7</v>
      </c>
      <c r="AB74" s="15">
        <v>1</v>
      </c>
      <c r="AC74" s="67">
        <f t="shared" si="5"/>
        <v>141</v>
      </c>
      <c r="AD74" s="15">
        <v>22</v>
      </c>
      <c r="AE74" s="15">
        <v>1018</v>
      </c>
      <c r="AF74" s="15">
        <v>36</v>
      </c>
      <c r="AG74" s="15">
        <v>38</v>
      </c>
      <c r="AH74" s="15">
        <v>49</v>
      </c>
      <c r="AI74" s="15">
        <v>32</v>
      </c>
      <c r="AJ74" s="15">
        <v>23</v>
      </c>
      <c r="AK74" s="15">
        <v>36</v>
      </c>
      <c r="AL74" s="15">
        <v>39</v>
      </c>
      <c r="AM74" s="15">
        <v>42</v>
      </c>
      <c r="AN74" s="15">
        <v>50</v>
      </c>
      <c r="AO74" s="15">
        <v>56</v>
      </c>
      <c r="AP74" s="15">
        <v>60</v>
      </c>
      <c r="AQ74" s="15">
        <v>81</v>
      </c>
      <c r="AR74" s="15">
        <v>105</v>
      </c>
      <c r="AS74" s="15">
        <v>105</v>
      </c>
      <c r="AT74" s="15">
        <v>106</v>
      </c>
      <c r="AU74" s="15">
        <v>68</v>
      </c>
      <c r="AV74" s="15">
        <v>35</v>
      </c>
      <c r="AW74" s="15">
        <v>32</v>
      </c>
      <c r="AX74" s="15">
        <v>10</v>
      </c>
      <c r="AY74" s="15">
        <v>1</v>
      </c>
      <c r="AZ74" s="15">
        <v>1</v>
      </c>
      <c r="BA74" s="67">
        <f t="shared" si="6"/>
        <v>44</v>
      </c>
      <c r="BB74" s="15">
        <v>13</v>
      </c>
      <c r="BC74" s="15">
        <v>1157</v>
      </c>
      <c r="BD74" s="15">
        <v>27</v>
      </c>
      <c r="BE74" s="15">
        <v>40</v>
      </c>
      <c r="BF74" s="15">
        <v>31</v>
      </c>
      <c r="BG74" s="15">
        <v>36</v>
      </c>
      <c r="BH74" s="15">
        <v>28</v>
      </c>
      <c r="BI74" s="15">
        <v>27</v>
      </c>
      <c r="BJ74" s="15">
        <v>36</v>
      </c>
      <c r="BK74" s="15">
        <v>54</v>
      </c>
      <c r="BL74" s="15">
        <v>59</v>
      </c>
      <c r="BM74" s="15">
        <v>62</v>
      </c>
      <c r="BN74" s="15">
        <v>59</v>
      </c>
      <c r="BO74" s="15">
        <v>95</v>
      </c>
      <c r="BP74" s="15">
        <v>124</v>
      </c>
      <c r="BQ74" s="15">
        <v>120</v>
      </c>
      <c r="BR74" s="15">
        <v>106</v>
      </c>
      <c r="BS74" s="15">
        <v>76</v>
      </c>
      <c r="BT74" s="15">
        <v>71</v>
      </c>
      <c r="BU74" s="15">
        <v>62</v>
      </c>
      <c r="BV74" s="15">
        <v>29</v>
      </c>
      <c r="BW74" s="15">
        <v>6</v>
      </c>
      <c r="BX74" s="15">
        <v>0</v>
      </c>
      <c r="BY74" s="67">
        <f t="shared" si="7"/>
        <v>97</v>
      </c>
      <c r="BZ74" s="15">
        <v>9</v>
      </c>
    </row>
    <row r="75" spans="1:78" x14ac:dyDescent="0.4">
      <c r="A75" s="13">
        <v>74</v>
      </c>
      <c r="B75" s="15">
        <v>68</v>
      </c>
      <c r="C75" s="15" t="s">
        <v>195</v>
      </c>
      <c r="D75" s="15">
        <v>829</v>
      </c>
      <c r="E75" s="15">
        <v>722</v>
      </c>
      <c r="F75" s="16">
        <f t="shared" si="4"/>
        <v>0.87092882991556086</v>
      </c>
      <c r="G75" s="15">
        <v>1884</v>
      </c>
      <c r="H75" s="15">
        <v>70</v>
      </c>
      <c r="I75" s="15">
        <v>79</v>
      </c>
      <c r="J75" s="15">
        <v>69</v>
      </c>
      <c r="K75" s="15">
        <v>79</v>
      </c>
      <c r="L75" s="15">
        <v>43</v>
      </c>
      <c r="M75" s="15">
        <v>55</v>
      </c>
      <c r="N75" s="15">
        <v>105</v>
      </c>
      <c r="O75" s="15">
        <v>91</v>
      </c>
      <c r="P75" s="15">
        <v>98</v>
      </c>
      <c r="Q75" s="15">
        <v>126</v>
      </c>
      <c r="R75" s="15">
        <v>100</v>
      </c>
      <c r="S75" s="15">
        <v>137</v>
      </c>
      <c r="T75" s="15">
        <v>171</v>
      </c>
      <c r="U75" s="15">
        <v>172</v>
      </c>
      <c r="V75" s="15">
        <v>165</v>
      </c>
      <c r="W75" s="15">
        <v>115</v>
      </c>
      <c r="X75" s="15">
        <v>105</v>
      </c>
      <c r="Y75" s="15">
        <v>62</v>
      </c>
      <c r="Z75" s="15">
        <v>26</v>
      </c>
      <c r="AA75" s="15">
        <v>4</v>
      </c>
      <c r="AB75" s="15">
        <v>0</v>
      </c>
      <c r="AC75" s="67">
        <f t="shared" si="5"/>
        <v>92</v>
      </c>
      <c r="AD75" s="15">
        <v>12</v>
      </c>
      <c r="AE75" s="15">
        <v>912</v>
      </c>
      <c r="AF75" s="15">
        <v>37</v>
      </c>
      <c r="AG75" s="15">
        <v>46</v>
      </c>
      <c r="AH75" s="15">
        <v>35</v>
      </c>
      <c r="AI75" s="15">
        <v>38</v>
      </c>
      <c r="AJ75" s="15">
        <v>19</v>
      </c>
      <c r="AK75" s="15">
        <v>32</v>
      </c>
      <c r="AL75" s="15">
        <v>54</v>
      </c>
      <c r="AM75" s="15">
        <v>30</v>
      </c>
      <c r="AN75" s="15">
        <v>52</v>
      </c>
      <c r="AO75" s="15">
        <v>58</v>
      </c>
      <c r="AP75" s="15">
        <v>48</v>
      </c>
      <c r="AQ75" s="15">
        <v>61</v>
      </c>
      <c r="AR75" s="15">
        <v>86</v>
      </c>
      <c r="AS75" s="15">
        <v>96</v>
      </c>
      <c r="AT75" s="15">
        <v>70</v>
      </c>
      <c r="AU75" s="15">
        <v>60</v>
      </c>
      <c r="AV75" s="15">
        <v>51</v>
      </c>
      <c r="AW75" s="15">
        <v>20</v>
      </c>
      <c r="AX75" s="15">
        <v>12</v>
      </c>
      <c r="AY75" s="15">
        <v>0</v>
      </c>
      <c r="AZ75" s="15">
        <v>0</v>
      </c>
      <c r="BA75" s="67">
        <f t="shared" si="6"/>
        <v>32</v>
      </c>
      <c r="BB75" s="15">
        <v>7</v>
      </c>
      <c r="BC75" s="15">
        <v>972</v>
      </c>
      <c r="BD75" s="15">
        <v>33</v>
      </c>
      <c r="BE75" s="15">
        <v>33</v>
      </c>
      <c r="BF75" s="15">
        <v>34</v>
      </c>
      <c r="BG75" s="15">
        <v>41</v>
      </c>
      <c r="BH75" s="15">
        <v>24</v>
      </c>
      <c r="BI75" s="15">
        <v>23</v>
      </c>
      <c r="BJ75" s="15">
        <v>51</v>
      </c>
      <c r="BK75" s="15">
        <v>61</v>
      </c>
      <c r="BL75" s="15">
        <v>46</v>
      </c>
      <c r="BM75" s="15">
        <v>68</v>
      </c>
      <c r="BN75" s="15">
        <v>52</v>
      </c>
      <c r="BO75" s="15">
        <v>76</v>
      </c>
      <c r="BP75" s="15">
        <v>85</v>
      </c>
      <c r="BQ75" s="15">
        <v>76</v>
      </c>
      <c r="BR75" s="15">
        <v>95</v>
      </c>
      <c r="BS75" s="15">
        <v>55</v>
      </c>
      <c r="BT75" s="15">
        <v>54</v>
      </c>
      <c r="BU75" s="15">
        <v>42</v>
      </c>
      <c r="BV75" s="15">
        <v>14</v>
      </c>
      <c r="BW75" s="15">
        <v>4</v>
      </c>
      <c r="BX75" s="15">
        <v>0</v>
      </c>
      <c r="BY75" s="67">
        <f t="shared" si="7"/>
        <v>60</v>
      </c>
      <c r="BZ75" s="15">
        <v>5</v>
      </c>
    </row>
    <row r="76" spans="1:78" x14ac:dyDescent="0.4">
      <c r="A76" s="13">
        <v>75</v>
      </c>
      <c r="B76" s="15">
        <v>69</v>
      </c>
      <c r="C76" s="15" t="s">
        <v>196</v>
      </c>
      <c r="D76" s="15">
        <v>1746</v>
      </c>
      <c r="E76" s="15">
        <v>1501</v>
      </c>
      <c r="F76" s="16">
        <f t="shared" si="4"/>
        <v>0.8596792668957618</v>
      </c>
      <c r="G76" s="15">
        <v>4296</v>
      </c>
      <c r="H76" s="15">
        <v>155</v>
      </c>
      <c r="I76" s="15">
        <v>202</v>
      </c>
      <c r="J76" s="15">
        <v>214</v>
      </c>
      <c r="K76" s="15">
        <v>203</v>
      </c>
      <c r="L76" s="15">
        <v>139</v>
      </c>
      <c r="M76" s="15">
        <v>159</v>
      </c>
      <c r="N76" s="15">
        <v>192</v>
      </c>
      <c r="O76" s="15">
        <v>206</v>
      </c>
      <c r="P76" s="15">
        <v>223</v>
      </c>
      <c r="Q76" s="15">
        <v>272</v>
      </c>
      <c r="R76" s="15">
        <v>273</v>
      </c>
      <c r="S76" s="15">
        <v>274</v>
      </c>
      <c r="T76" s="15">
        <v>351</v>
      </c>
      <c r="U76" s="15">
        <v>330</v>
      </c>
      <c r="V76" s="15">
        <v>310</v>
      </c>
      <c r="W76" s="15">
        <v>208</v>
      </c>
      <c r="X76" s="15">
        <v>220</v>
      </c>
      <c r="Y76" s="15">
        <v>160</v>
      </c>
      <c r="Z76" s="15">
        <v>99</v>
      </c>
      <c r="AA76" s="15">
        <v>39</v>
      </c>
      <c r="AB76" s="15">
        <v>8</v>
      </c>
      <c r="AC76" s="67">
        <f t="shared" si="5"/>
        <v>306</v>
      </c>
      <c r="AD76" s="15">
        <v>59</v>
      </c>
      <c r="AE76" s="15">
        <v>2021</v>
      </c>
      <c r="AF76" s="15">
        <v>79</v>
      </c>
      <c r="AG76" s="15">
        <v>110</v>
      </c>
      <c r="AH76" s="15">
        <v>102</v>
      </c>
      <c r="AI76" s="15">
        <v>90</v>
      </c>
      <c r="AJ76" s="15">
        <v>74</v>
      </c>
      <c r="AK76" s="15">
        <v>65</v>
      </c>
      <c r="AL76" s="15">
        <v>95</v>
      </c>
      <c r="AM76" s="15">
        <v>104</v>
      </c>
      <c r="AN76" s="15">
        <v>116</v>
      </c>
      <c r="AO76" s="15">
        <v>130</v>
      </c>
      <c r="AP76" s="15">
        <v>121</v>
      </c>
      <c r="AQ76" s="15">
        <v>134</v>
      </c>
      <c r="AR76" s="15">
        <v>160</v>
      </c>
      <c r="AS76" s="15">
        <v>167</v>
      </c>
      <c r="AT76" s="15">
        <v>144</v>
      </c>
      <c r="AU76" s="15">
        <v>103</v>
      </c>
      <c r="AV76" s="15">
        <v>85</v>
      </c>
      <c r="AW76" s="15">
        <v>56</v>
      </c>
      <c r="AX76" s="15">
        <v>35</v>
      </c>
      <c r="AY76" s="15">
        <v>8</v>
      </c>
      <c r="AZ76" s="15">
        <v>3</v>
      </c>
      <c r="BA76" s="67">
        <f t="shared" si="6"/>
        <v>102</v>
      </c>
      <c r="BB76" s="15">
        <v>40</v>
      </c>
      <c r="BC76" s="15">
        <v>2275</v>
      </c>
      <c r="BD76" s="15">
        <v>76</v>
      </c>
      <c r="BE76" s="15">
        <v>92</v>
      </c>
      <c r="BF76" s="15">
        <v>112</v>
      </c>
      <c r="BG76" s="15">
        <v>113</v>
      </c>
      <c r="BH76" s="15">
        <v>65</v>
      </c>
      <c r="BI76" s="15">
        <v>94</v>
      </c>
      <c r="BJ76" s="15">
        <v>97</v>
      </c>
      <c r="BK76" s="15">
        <v>102</v>
      </c>
      <c r="BL76" s="15">
        <v>107</v>
      </c>
      <c r="BM76" s="15">
        <v>142</v>
      </c>
      <c r="BN76" s="15">
        <v>152</v>
      </c>
      <c r="BO76" s="15">
        <v>140</v>
      </c>
      <c r="BP76" s="15">
        <v>191</v>
      </c>
      <c r="BQ76" s="15">
        <v>163</v>
      </c>
      <c r="BR76" s="15">
        <v>166</v>
      </c>
      <c r="BS76" s="15">
        <v>105</v>
      </c>
      <c r="BT76" s="15">
        <v>135</v>
      </c>
      <c r="BU76" s="15">
        <v>104</v>
      </c>
      <c r="BV76" s="15">
        <v>64</v>
      </c>
      <c r="BW76" s="15">
        <v>31</v>
      </c>
      <c r="BX76" s="15">
        <v>5</v>
      </c>
      <c r="BY76" s="67">
        <f t="shared" si="7"/>
        <v>204</v>
      </c>
      <c r="BZ76" s="15">
        <v>19</v>
      </c>
    </row>
    <row r="77" spans="1:78" x14ac:dyDescent="0.4">
      <c r="A77" s="13">
        <v>76</v>
      </c>
      <c r="B77" s="15">
        <v>70</v>
      </c>
      <c r="C77" s="15" t="s">
        <v>197</v>
      </c>
      <c r="D77" s="15">
        <v>459</v>
      </c>
      <c r="E77" s="15">
        <v>445</v>
      </c>
      <c r="F77" s="16">
        <f t="shared" si="4"/>
        <v>0.9694989106753813</v>
      </c>
      <c r="G77" s="15">
        <v>1195</v>
      </c>
      <c r="H77" s="15">
        <v>16</v>
      </c>
      <c r="I77" s="15">
        <v>27</v>
      </c>
      <c r="J77" s="15">
        <v>27</v>
      </c>
      <c r="K77" s="15">
        <v>36</v>
      </c>
      <c r="L77" s="15">
        <v>21</v>
      </c>
      <c r="M77" s="15">
        <v>27</v>
      </c>
      <c r="N77" s="15">
        <v>16</v>
      </c>
      <c r="O77" s="15">
        <v>37</v>
      </c>
      <c r="P77" s="15">
        <v>51</v>
      </c>
      <c r="Q77" s="15">
        <v>47</v>
      </c>
      <c r="R77" s="15">
        <v>48</v>
      </c>
      <c r="S77" s="15">
        <v>58</v>
      </c>
      <c r="T77" s="15">
        <v>100</v>
      </c>
      <c r="U77" s="15">
        <v>120</v>
      </c>
      <c r="V77" s="15">
        <v>124</v>
      </c>
      <c r="W77" s="15">
        <v>88</v>
      </c>
      <c r="X77" s="15">
        <v>105</v>
      </c>
      <c r="Y77" s="15">
        <v>117</v>
      </c>
      <c r="Z77" s="15">
        <v>98</v>
      </c>
      <c r="AA77" s="15">
        <v>30</v>
      </c>
      <c r="AB77" s="15">
        <v>2</v>
      </c>
      <c r="AC77" s="67">
        <f t="shared" si="5"/>
        <v>247</v>
      </c>
      <c r="AD77" s="15">
        <v>0</v>
      </c>
      <c r="AE77" s="15">
        <v>516</v>
      </c>
      <c r="AF77" s="15">
        <v>9</v>
      </c>
      <c r="AG77" s="15">
        <v>19</v>
      </c>
      <c r="AH77" s="15">
        <v>16</v>
      </c>
      <c r="AI77" s="15">
        <v>18</v>
      </c>
      <c r="AJ77" s="15">
        <v>5</v>
      </c>
      <c r="AK77" s="15">
        <v>11</v>
      </c>
      <c r="AL77" s="15">
        <v>9</v>
      </c>
      <c r="AM77" s="15">
        <v>17</v>
      </c>
      <c r="AN77" s="15">
        <v>25</v>
      </c>
      <c r="AO77" s="15">
        <v>18</v>
      </c>
      <c r="AP77" s="15">
        <v>25</v>
      </c>
      <c r="AQ77" s="15">
        <v>24</v>
      </c>
      <c r="AR77" s="15">
        <v>48</v>
      </c>
      <c r="AS77" s="15">
        <v>63</v>
      </c>
      <c r="AT77" s="15">
        <v>64</v>
      </c>
      <c r="AU77" s="15">
        <v>34</v>
      </c>
      <c r="AV77" s="15">
        <v>49</v>
      </c>
      <c r="AW77" s="15">
        <v>29</v>
      </c>
      <c r="AX77" s="15">
        <v>28</v>
      </c>
      <c r="AY77" s="15">
        <v>5</v>
      </c>
      <c r="AZ77" s="15">
        <v>0</v>
      </c>
      <c r="BA77" s="67">
        <f t="shared" si="6"/>
        <v>62</v>
      </c>
      <c r="BB77" s="15">
        <v>0</v>
      </c>
      <c r="BC77" s="15">
        <v>679</v>
      </c>
      <c r="BD77" s="15">
        <v>7</v>
      </c>
      <c r="BE77" s="15">
        <v>8</v>
      </c>
      <c r="BF77" s="15">
        <v>11</v>
      </c>
      <c r="BG77" s="15">
        <v>18</v>
      </c>
      <c r="BH77" s="15">
        <v>16</v>
      </c>
      <c r="BI77" s="15">
        <v>16</v>
      </c>
      <c r="BJ77" s="15">
        <v>7</v>
      </c>
      <c r="BK77" s="15">
        <v>20</v>
      </c>
      <c r="BL77" s="15">
        <v>26</v>
      </c>
      <c r="BM77" s="15">
        <v>29</v>
      </c>
      <c r="BN77" s="15">
        <v>23</v>
      </c>
      <c r="BO77" s="15">
        <v>34</v>
      </c>
      <c r="BP77" s="15">
        <v>52</v>
      </c>
      <c r="BQ77" s="15">
        <v>57</v>
      </c>
      <c r="BR77" s="15">
        <v>60</v>
      </c>
      <c r="BS77" s="15">
        <v>54</v>
      </c>
      <c r="BT77" s="15">
        <v>56</v>
      </c>
      <c r="BU77" s="15">
        <v>88</v>
      </c>
      <c r="BV77" s="15">
        <v>70</v>
      </c>
      <c r="BW77" s="15">
        <v>25</v>
      </c>
      <c r="BX77" s="15">
        <v>2</v>
      </c>
      <c r="BY77" s="67">
        <f t="shared" si="7"/>
        <v>185</v>
      </c>
      <c r="BZ77" s="15">
        <v>0</v>
      </c>
    </row>
    <row r="78" spans="1:78" x14ac:dyDescent="0.4">
      <c r="A78" s="13">
        <v>77</v>
      </c>
      <c r="B78" s="15">
        <v>71</v>
      </c>
      <c r="C78" s="15" t="s">
        <v>198</v>
      </c>
      <c r="D78" s="15">
        <v>396</v>
      </c>
      <c r="E78" s="15">
        <v>406</v>
      </c>
      <c r="F78" s="16">
        <f t="shared" si="4"/>
        <v>1.0252525252525253</v>
      </c>
      <c r="G78" s="15">
        <v>767</v>
      </c>
      <c r="H78" s="15">
        <v>8</v>
      </c>
      <c r="I78" s="15">
        <v>20</v>
      </c>
      <c r="J78" s="15">
        <v>20</v>
      </c>
      <c r="K78" s="15">
        <v>24</v>
      </c>
      <c r="L78" s="15">
        <v>14</v>
      </c>
      <c r="M78" s="15">
        <v>10</v>
      </c>
      <c r="N78" s="15">
        <v>9</v>
      </c>
      <c r="O78" s="15">
        <v>33</v>
      </c>
      <c r="P78" s="15">
        <v>20</v>
      </c>
      <c r="Q78" s="15">
        <v>42</v>
      </c>
      <c r="R78" s="15">
        <v>37</v>
      </c>
      <c r="S78" s="15">
        <v>52</v>
      </c>
      <c r="T78" s="15">
        <v>65</v>
      </c>
      <c r="U78" s="15">
        <v>102</v>
      </c>
      <c r="V78" s="15">
        <v>114</v>
      </c>
      <c r="W78" s="15">
        <v>60</v>
      </c>
      <c r="X78" s="15">
        <v>51</v>
      </c>
      <c r="Y78" s="15">
        <v>47</v>
      </c>
      <c r="Z78" s="15">
        <v>25</v>
      </c>
      <c r="AA78" s="15">
        <v>13</v>
      </c>
      <c r="AB78" s="15">
        <v>1</v>
      </c>
      <c r="AC78" s="67">
        <f t="shared" si="5"/>
        <v>86</v>
      </c>
      <c r="AD78" s="15">
        <v>0</v>
      </c>
      <c r="AE78" s="15">
        <v>367</v>
      </c>
      <c r="AF78" s="15">
        <v>4</v>
      </c>
      <c r="AG78" s="15">
        <v>10</v>
      </c>
      <c r="AH78" s="15">
        <v>14</v>
      </c>
      <c r="AI78" s="15">
        <v>14</v>
      </c>
      <c r="AJ78" s="15">
        <v>8</v>
      </c>
      <c r="AK78" s="15">
        <v>8</v>
      </c>
      <c r="AL78" s="15">
        <v>3</v>
      </c>
      <c r="AM78" s="15">
        <v>16</v>
      </c>
      <c r="AN78" s="15">
        <v>8</v>
      </c>
      <c r="AO78" s="15">
        <v>17</v>
      </c>
      <c r="AP78" s="15">
        <v>23</v>
      </c>
      <c r="AQ78" s="15">
        <v>30</v>
      </c>
      <c r="AR78" s="15">
        <v>23</v>
      </c>
      <c r="AS78" s="15">
        <v>55</v>
      </c>
      <c r="AT78" s="15">
        <v>60</v>
      </c>
      <c r="AU78" s="15">
        <v>26</v>
      </c>
      <c r="AV78" s="15">
        <v>22</v>
      </c>
      <c r="AW78" s="15">
        <v>17</v>
      </c>
      <c r="AX78" s="15">
        <v>6</v>
      </c>
      <c r="AY78" s="15">
        <v>3</v>
      </c>
      <c r="AZ78" s="15">
        <v>0</v>
      </c>
      <c r="BA78" s="67">
        <f t="shared" si="6"/>
        <v>26</v>
      </c>
      <c r="BB78" s="15">
        <v>0</v>
      </c>
      <c r="BC78" s="15">
        <v>400</v>
      </c>
      <c r="BD78" s="15">
        <v>4</v>
      </c>
      <c r="BE78" s="15">
        <v>10</v>
      </c>
      <c r="BF78" s="15">
        <v>6</v>
      </c>
      <c r="BG78" s="15">
        <v>10</v>
      </c>
      <c r="BH78" s="15">
        <v>6</v>
      </c>
      <c r="BI78" s="15">
        <v>2</v>
      </c>
      <c r="BJ78" s="15">
        <v>6</v>
      </c>
      <c r="BK78" s="15">
        <v>17</v>
      </c>
      <c r="BL78" s="15">
        <v>12</v>
      </c>
      <c r="BM78" s="15">
        <v>25</v>
      </c>
      <c r="BN78" s="15">
        <v>14</v>
      </c>
      <c r="BO78" s="15">
        <v>22</v>
      </c>
      <c r="BP78" s="15">
        <v>42</v>
      </c>
      <c r="BQ78" s="15">
        <v>47</v>
      </c>
      <c r="BR78" s="15">
        <v>54</v>
      </c>
      <c r="BS78" s="15">
        <v>34</v>
      </c>
      <c r="BT78" s="15">
        <v>29</v>
      </c>
      <c r="BU78" s="15">
        <v>30</v>
      </c>
      <c r="BV78" s="15">
        <v>19</v>
      </c>
      <c r="BW78" s="15">
        <v>10</v>
      </c>
      <c r="BX78" s="15">
        <v>1</v>
      </c>
      <c r="BY78" s="67">
        <f t="shared" si="7"/>
        <v>60</v>
      </c>
      <c r="BZ78" s="15">
        <v>0</v>
      </c>
    </row>
    <row r="79" spans="1:78" x14ac:dyDescent="0.4">
      <c r="A79" s="13">
        <v>78</v>
      </c>
      <c r="B79" s="15">
        <v>72</v>
      </c>
      <c r="C79" s="15" t="s">
        <v>199</v>
      </c>
      <c r="D79" s="15">
        <v>184</v>
      </c>
      <c r="E79" s="15">
        <v>170</v>
      </c>
      <c r="F79" s="16">
        <f t="shared" si="4"/>
        <v>0.92391304347826086</v>
      </c>
      <c r="G79" s="15">
        <v>389</v>
      </c>
      <c r="H79" s="15">
        <v>4</v>
      </c>
      <c r="I79" s="15">
        <v>5</v>
      </c>
      <c r="J79" s="15">
        <v>8</v>
      </c>
      <c r="K79" s="15">
        <v>18</v>
      </c>
      <c r="L79" s="15">
        <v>7</v>
      </c>
      <c r="M79" s="15">
        <v>11</v>
      </c>
      <c r="N79" s="15">
        <v>11</v>
      </c>
      <c r="O79" s="15">
        <v>13</v>
      </c>
      <c r="P79" s="15">
        <v>26</v>
      </c>
      <c r="Q79" s="15">
        <v>11</v>
      </c>
      <c r="R79" s="15">
        <v>17</v>
      </c>
      <c r="S79" s="15">
        <v>21</v>
      </c>
      <c r="T79" s="15">
        <v>33</v>
      </c>
      <c r="U79" s="15">
        <v>62</v>
      </c>
      <c r="V79" s="15">
        <v>43</v>
      </c>
      <c r="W79" s="15">
        <v>32</v>
      </c>
      <c r="X79" s="15">
        <v>19</v>
      </c>
      <c r="Y79" s="15">
        <v>23</v>
      </c>
      <c r="Z79" s="15">
        <v>20</v>
      </c>
      <c r="AA79" s="15">
        <v>5</v>
      </c>
      <c r="AB79" s="15">
        <v>0</v>
      </c>
      <c r="AC79" s="67">
        <f t="shared" si="5"/>
        <v>48</v>
      </c>
      <c r="AD79" s="15">
        <v>0</v>
      </c>
      <c r="AE79" s="15">
        <v>172</v>
      </c>
      <c r="AF79" s="15">
        <v>0</v>
      </c>
      <c r="AG79" s="15">
        <v>4</v>
      </c>
      <c r="AH79" s="15">
        <v>6</v>
      </c>
      <c r="AI79" s="15">
        <v>7</v>
      </c>
      <c r="AJ79" s="15">
        <v>3</v>
      </c>
      <c r="AK79" s="15">
        <v>4</v>
      </c>
      <c r="AL79" s="15">
        <v>4</v>
      </c>
      <c r="AM79" s="15">
        <v>5</v>
      </c>
      <c r="AN79" s="15">
        <v>14</v>
      </c>
      <c r="AO79" s="15">
        <v>4</v>
      </c>
      <c r="AP79" s="15">
        <v>7</v>
      </c>
      <c r="AQ79" s="15">
        <v>11</v>
      </c>
      <c r="AR79" s="15">
        <v>11</v>
      </c>
      <c r="AS79" s="15">
        <v>32</v>
      </c>
      <c r="AT79" s="15">
        <v>27</v>
      </c>
      <c r="AU79" s="15">
        <v>16</v>
      </c>
      <c r="AV79" s="15">
        <v>8</v>
      </c>
      <c r="AW79" s="15">
        <v>6</v>
      </c>
      <c r="AX79" s="15">
        <v>1</v>
      </c>
      <c r="AY79" s="15">
        <v>2</v>
      </c>
      <c r="AZ79" s="15">
        <v>0</v>
      </c>
      <c r="BA79" s="67">
        <f t="shared" si="6"/>
        <v>9</v>
      </c>
      <c r="BB79" s="15">
        <v>0</v>
      </c>
      <c r="BC79" s="15">
        <v>217</v>
      </c>
      <c r="BD79" s="15">
        <v>4</v>
      </c>
      <c r="BE79" s="15">
        <v>1</v>
      </c>
      <c r="BF79" s="15">
        <v>2</v>
      </c>
      <c r="BG79" s="15">
        <v>11</v>
      </c>
      <c r="BH79" s="15">
        <v>4</v>
      </c>
      <c r="BI79" s="15">
        <v>7</v>
      </c>
      <c r="BJ79" s="15">
        <v>7</v>
      </c>
      <c r="BK79" s="15">
        <v>8</v>
      </c>
      <c r="BL79" s="15">
        <v>12</v>
      </c>
      <c r="BM79" s="15">
        <v>7</v>
      </c>
      <c r="BN79" s="15">
        <v>10</v>
      </c>
      <c r="BO79" s="15">
        <v>10</v>
      </c>
      <c r="BP79" s="15">
        <v>22</v>
      </c>
      <c r="BQ79" s="15">
        <v>30</v>
      </c>
      <c r="BR79" s="15">
        <v>16</v>
      </c>
      <c r="BS79" s="15">
        <v>16</v>
      </c>
      <c r="BT79" s="15">
        <v>11</v>
      </c>
      <c r="BU79" s="15">
        <v>17</v>
      </c>
      <c r="BV79" s="15">
        <v>19</v>
      </c>
      <c r="BW79" s="15">
        <v>3</v>
      </c>
      <c r="BX79" s="15">
        <v>0</v>
      </c>
      <c r="BY79" s="67">
        <f t="shared" si="7"/>
        <v>39</v>
      </c>
      <c r="BZ79" s="15">
        <v>0</v>
      </c>
    </row>
  </sheetData>
  <sheetProtection password="97D1" sheet="1"/>
  <sortState ref="A2:BW79">
    <sortCondition ref="A2:A79"/>
  </sortState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RowHeight="18.75" x14ac:dyDescent="0.4"/>
  <cols>
    <col min="1" max="1" width="23.125" style="1" bestFit="1" customWidth="1"/>
    <col min="2" max="3" width="9" style="1"/>
    <col min="4" max="4" width="9.125" style="1" bestFit="1" customWidth="1"/>
    <col min="5" max="6" width="9.125" style="1" customWidth="1"/>
    <col min="7" max="16384" width="9" style="1"/>
  </cols>
  <sheetData>
    <row r="1" spans="1:6" x14ac:dyDescent="0.4">
      <c r="A1" s="1" t="str">
        <f>校区別地域の基礎データ!A1</f>
        <v>吉田小学校</v>
      </c>
      <c r="B1" s="1" t="s">
        <v>85</v>
      </c>
    </row>
    <row r="2" spans="1:6" x14ac:dyDescent="0.4">
      <c r="A2" s="1" t="s">
        <v>86</v>
      </c>
    </row>
    <row r="3" spans="1:6" ht="56.25" x14ac:dyDescent="0.4">
      <c r="A3" s="17"/>
      <c r="B3" s="18" t="s">
        <v>87</v>
      </c>
      <c r="C3" s="19" t="s">
        <v>88</v>
      </c>
      <c r="D3" s="19" t="s">
        <v>116</v>
      </c>
      <c r="E3" s="72" t="s">
        <v>117</v>
      </c>
      <c r="F3" s="73" t="s">
        <v>118</v>
      </c>
    </row>
    <row r="4" spans="1:6" x14ac:dyDescent="0.4">
      <c r="A4" s="17" t="s">
        <v>89</v>
      </c>
      <c r="B4" s="20">
        <f>VLOOKUP(A1,シート①H22!C2:BZ79,5,FALSE)</f>
        <v>1963</v>
      </c>
      <c r="C4" s="20">
        <f>VLOOKUP(A1,シート②H27!C2:BZ79,5,FALSE)</f>
        <v>1722</v>
      </c>
      <c r="D4" s="70">
        <f>VLOOKUP(A1,シート③R2!C2:BZ79,5,FALSE)</f>
        <v>1631</v>
      </c>
      <c r="E4" s="74">
        <f>-VLOOKUP($A$1,シート③R2!$C$2:$BZ$79,29,FALSE)</f>
        <v>-709</v>
      </c>
      <c r="F4" s="71">
        <f>VLOOKUP($A$1,シート③R2!$C$2:$BZ$79,53,FALSE)</f>
        <v>922</v>
      </c>
    </row>
    <row r="5" spans="1:6" x14ac:dyDescent="0.4">
      <c r="A5" s="23" t="s">
        <v>90</v>
      </c>
      <c r="B5" s="24">
        <f>VLOOKUP(A1,シート①H22!C2:BZ79,29,FALSE)</f>
        <v>901</v>
      </c>
      <c r="C5" s="24">
        <f>VLOOKUP(A1,シート②H27!C2:BZ79,29,FALSE)</f>
        <v>774</v>
      </c>
      <c r="D5" s="69">
        <f>VLOOKUP($A$1,シート③R2!$C$2:$BZ$79,29,FALSE)</f>
        <v>709</v>
      </c>
      <c r="E5" s="75" t="s">
        <v>200</v>
      </c>
      <c r="F5" s="68" t="s">
        <v>200</v>
      </c>
    </row>
    <row r="6" spans="1:6" x14ac:dyDescent="0.4">
      <c r="A6" s="27" t="s">
        <v>91</v>
      </c>
      <c r="B6" s="28">
        <f>VLOOKUP(A1,シート①H22!C2:BZ79,53,FALSE)</f>
        <v>1062</v>
      </c>
      <c r="C6" s="28">
        <f>VLOOKUP(A1,シート②H27!C2:BZ79,53,FALSE)</f>
        <v>948</v>
      </c>
      <c r="D6" s="69">
        <f>VLOOKUP($A$1,シート③R2!$C$2:$BZ$79,53,FALSE)</f>
        <v>922</v>
      </c>
      <c r="E6" s="75" t="s">
        <v>200</v>
      </c>
      <c r="F6" s="68" t="s">
        <v>200</v>
      </c>
    </row>
    <row r="7" spans="1:6" x14ac:dyDescent="0.4">
      <c r="A7" s="30" t="s">
        <v>92</v>
      </c>
      <c r="B7" s="31">
        <f>VLOOKUP($A$1,シート①H22!$C$2:$BZ$79,6,FALSE)</f>
        <v>51</v>
      </c>
      <c r="C7" s="31">
        <f>VLOOKUP($A$1,シート②H27!$C$2:$BZ$79,6,FALSE)</f>
        <v>49</v>
      </c>
      <c r="D7" s="32">
        <f>VLOOKUP($A$1,シート③R2!$C$2:$BZ$79,6,FALSE)</f>
        <v>39</v>
      </c>
      <c r="E7" s="76">
        <f>-VLOOKUP($A$1,シート③R2!$C$2:$BZ$79,30,FALSE)</f>
        <v>-21</v>
      </c>
      <c r="F7" s="33">
        <f>VLOOKUP($A$1,シート③R2!$C$2:$BZ$79,54,FALSE)</f>
        <v>18</v>
      </c>
    </row>
    <row r="8" spans="1:6" x14ac:dyDescent="0.4">
      <c r="A8" s="30" t="s">
        <v>93</v>
      </c>
      <c r="B8" s="31">
        <f>VLOOKUP($A$1,シート①H22!$C$2:$BZ$79,7,FALSE)</f>
        <v>55</v>
      </c>
      <c r="C8" s="31">
        <f>VLOOKUP($A$1,シート②H27!$C$2:$BZ$79,7,FALSE)</f>
        <v>52</v>
      </c>
      <c r="D8" s="32">
        <f>VLOOKUP($A$1,シート③R2!$C$2:$BZ$79,7,FALSE)</f>
        <v>53</v>
      </c>
      <c r="E8" s="76">
        <f>-VLOOKUP($A$1,シート③R2!$C$2:$BZ$79,31,FALSE)</f>
        <v>-27</v>
      </c>
      <c r="F8" s="33">
        <f>VLOOKUP($A$1,シート③R2!$C$2:$BZ$79,55,FALSE)</f>
        <v>26</v>
      </c>
    </row>
    <row r="9" spans="1:6" x14ac:dyDescent="0.4">
      <c r="A9" s="35" t="s">
        <v>94</v>
      </c>
      <c r="B9" s="31">
        <f>VLOOKUP($A$1,シート①H22!$C$2:$BZ$79,8,FALSE)</f>
        <v>80</v>
      </c>
      <c r="C9" s="31">
        <f>VLOOKUP($A$1,シート②H27!$C$2:$BZ$79,8,FALSE)</f>
        <v>51</v>
      </c>
      <c r="D9" s="32">
        <f>VLOOKUP($A$1,シート③R2!$C$2:$BZ$79,8,FALSE)</f>
        <v>56</v>
      </c>
      <c r="E9" s="76">
        <f>-VLOOKUP($A$1,シート③R2!$C$2:$BZ$79,32,FALSE)</f>
        <v>-27</v>
      </c>
      <c r="F9" s="33">
        <f>VLOOKUP($A$1,シート③R2!$C$2:$BZ$79,56,FALSE)</f>
        <v>29</v>
      </c>
    </row>
    <row r="10" spans="1:6" x14ac:dyDescent="0.4">
      <c r="A10" s="37" t="s">
        <v>95</v>
      </c>
      <c r="B10" s="31">
        <f>VLOOKUP($A$1,シート①H22!$C$2:$BZ$79,9,FALSE)</f>
        <v>87</v>
      </c>
      <c r="C10" s="31">
        <f>VLOOKUP($A$1,シート②H27!$C$2:$BZ$79,9,FALSE)</f>
        <v>63</v>
      </c>
      <c r="D10" s="32">
        <f>VLOOKUP($A$1,シート③R2!$C$2:$BZ$79,9,FALSE)</f>
        <v>42</v>
      </c>
      <c r="E10" s="76">
        <f>-VLOOKUP($A$1,シート③R2!$C$2:$BZ$79,33,FALSE)</f>
        <v>-16</v>
      </c>
      <c r="F10" s="33">
        <f>VLOOKUP($A$1,シート③R2!$C$2:$BZ$79,57,FALSE)</f>
        <v>26</v>
      </c>
    </row>
    <row r="11" spans="1:6" x14ac:dyDescent="0.4">
      <c r="A11" s="39" t="s">
        <v>96</v>
      </c>
      <c r="B11" s="31">
        <f>VLOOKUP($A$1,シート①H22!$C$2:$BZ$79,10,FALSE)</f>
        <v>66</v>
      </c>
      <c r="C11" s="31">
        <f>VLOOKUP($A$1,シート②H27!$C$2:$BZ$79,10,FALSE)</f>
        <v>53</v>
      </c>
      <c r="D11" s="32">
        <f>VLOOKUP($A$1,シート③R2!$C$2:$BZ$79,10,FALSE)</f>
        <v>56</v>
      </c>
      <c r="E11" s="76">
        <f>-VLOOKUP($A$1,シート③R2!$C$2:$BZ$79,34,FALSE)</f>
        <v>-12</v>
      </c>
      <c r="F11" s="33">
        <f>VLOOKUP($A$1,シート③R2!$C$2:$BZ$79,58,FALSE)</f>
        <v>44</v>
      </c>
    </row>
    <row r="12" spans="1:6" x14ac:dyDescent="0.4">
      <c r="A12" s="39" t="s">
        <v>97</v>
      </c>
      <c r="B12" s="31">
        <f>VLOOKUP($A$1,シート①H22!$C$2:$BZ$79,11,FALSE)</f>
        <v>59</v>
      </c>
      <c r="C12" s="31">
        <f>VLOOKUP($A$1,シート②H27!$C$2:$BZ$79,11,FALSE)</f>
        <v>41</v>
      </c>
      <c r="D12" s="32">
        <f>VLOOKUP($A$1,シート③R2!$C$2:$BZ$79,11,FALSE)</f>
        <v>59</v>
      </c>
      <c r="E12" s="76">
        <f>-VLOOKUP($A$1,シート③R2!$C$2:$BZ$79,35,FALSE)</f>
        <v>-8</v>
      </c>
      <c r="F12" s="33">
        <f>VLOOKUP($A$1,シート③R2!$C$2:$BZ$79,59,FALSE)</f>
        <v>51</v>
      </c>
    </row>
    <row r="13" spans="1:6" x14ac:dyDescent="0.4">
      <c r="A13" s="39" t="s">
        <v>98</v>
      </c>
      <c r="B13" s="31">
        <f>VLOOKUP($A$1,シート①H22!$C$2:$BZ$79,12,FALSE)</f>
        <v>94</v>
      </c>
      <c r="C13" s="31">
        <f>VLOOKUP($A$1,シート②H27!$C$2:$BZ$79,12,FALSE)</f>
        <v>61</v>
      </c>
      <c r="D13" s="32">
        <f>VLOOKUP($A$1,シート③R2!$C$2:$BZ$79,12,FALSE)</f>
        <v>57</v>
      </c>
      <c r="E13" s="76">
        <f>-VLOOKUP($A$1,シート③R2!$C$2:$BZ$79,36,FALSE)</f>
        <v>-19</v>
      </c>
      <c r="F13" s="33">
        <f>VLOOKUP($A$1,シート③R2!$C$2:$BZ$79,60,FALSE)</f>
        <v>38</v>
      </c>
    </row>
    <row r="14" spans="1:6" x14ac:dyDescent="0.4">
      <c r="A14" s="39" t="s">
        <v>99</v>
      </c>
      <c r="B14" s="31">
        <f>VLOOKUP($A$1,シート①H22!$C$2:$BZ$79,13,FALSE)</f>
        <v>87</v>
      </c>
      <c r="C14" s="31">
        <f>VLOOKUP($A$1,シート②H27!$C$2:$BZ$79,13,FALSE)</f>
        <v>98</v>
      </c>
      <c r="D14" s="32">
        <f>VLOOKUP($A$1,シート③R2!$C$2:$BZ$79,13,FALSE)</f>
        <v>73</v>
      </c>
      <c r="E14" s="76">
        <f>-VLOOKUP($A$1,シート③R2!$C$2:$BZ$79,37,FALSE)</f>
        <v>-32</v>
      </c>
      <c r="F14" s="33">
        <f>VLOOKUP($A$1,シート③R2!$C$2:$BZ$79,61,FALSE)</f>
        <v>41</v>
      </c>
    </row>
    <row r="15" spans="1:6" x14ac:dyDescent="0.4">
      <c r="A15" s="39" t="s">
        <v>100</v>
      </c>
      <c r="B15" s="31">
        <f>VLOOKUP($A$1,シート①H22!$C$2:$BZ$79,14,FALSE)</f>
        <v>86</v>
      </c>
      <c r="C15" s="31">
        <f>VLOOKUP($A$1,シート②H27!$C$2:$BZ$79,14,FALSE)</f>
        <v>71</v>
      </c>
      <c r="D15" s="32">
        <f>VLOOKUP($A$1,シート③R2!$C$2:$BZ$79,14,FALSE)</f>
        <v>102</v>
      </c>
      <c r="E15" s="76">
        <f>-VLOOKUP($A$1,シート③R2!$C$2:$BZ$79,38,FALSE)</f>
        <v>-41</v>
      </c>
      <c r="F15" s="33">
        <f>VLOOKUP($A$1,シート③R2!$C$2:$BZ$79,62,FALSE)</f>
        <v>61</v>
      </c>
    </row>
    <row r="16" spans="1:6" x14ac:dyDescent="0.4">
      <c r="A16" s="39" t="s">
        <v>101</v>
      </c>
      <c r="B16" s="31">
        <f>VLOOKUP($A$1,シート①H22!$C$2:$BZ$79,15,FALSE)</f>
        <v>102</v>
      </c>
      <c r="C16" s="31">
        <f>VLOOKUP($A$1,シート②H27!$C$2:$BZ$79,15,FALSE)</f>
        <v>79</v>
      </c>
      <c r="D16" s="32">
        <f>VLOOKUP($A$1,シート③R2!$C$2:$BZ$79,15,FALSE)</f>
        <v>81</v>
      </c>
      <c r="E16" s="76">
        <f>-VLOOKUP($A$1,シート③R2!$C$2:$BZ$79,39,FALSE)</f>
        <v>-45</v>
      </c>
      <c r="F16" s="33">
        <f>VLOOKUP($A$1,シート③R2!$C$2:$BZ$79,63,FALSE)</f>
        <v>36</v>
      </c>
    </row>
    <row r="17" spans="1:6" x14ac:dyDescent="0.4">
      <c r="A17" s="39" t="s">
        <v>102</v>
      </c>
      <c r="B17" s="31">
        <f>VLOOKUP($A$1,シート①H22!$C$2:$BZ$79,16,FALSE)</f>
        <v>127</v>
      </c>
      <c r="C17" s="31">
        <f>VLOOKUP($A$1,シート②H27!$C$2:$BZ$79,16,FALSE)</f>
        <v>100</v>
      </c>
      <c r="D17" s="32">
        <f>VLOOKUP($A$1,シート③R2!$C$2:$BZ$79,16,FALSE)</f>
        <v>77</v>
      </c>
      <c r="E17" s="76">
        <f>-VLOOKUP($A$1,シート③R2!$C$2:$BZ$79,40,FALSE)</f>
        <v>-38</v>
      </c>
      <c r="F17" s="33">
        <f>VLOOKUP($A$1,シート③R2!$C$2:$BZ$79,64,FALSE)</f>
        <v>39</v>
      </c>
    </row>
    <row r="18" spans="1:6" x14ac:dyDescent="0.4">
      <c r="A18" s="39" t="s">
        <v>103</v>
      </c>
      <c r="B18" s="31">
        <f>VLOOKUP($A$1,シート①H22!$C$2:$BZ$79,17,FALSE)</f>
        <v>166</v>
      </c>
      <c r="C18" s="31">
        <f>VLOOKUP($A$1,シート②H27!$C$2:$BZ$79,17,FALSE)</f>
        <v>128</v>
      </c>
      <c r="D18" s="32">
        <f>VLOOKUP($A$1,シート③R2!$C$2:$BZ$79,17,FALSE)</f>
        <v>104</v>
      </c>
      <c r="E18" s="76">
        <f>-VLOOKUP($A$1,シート③R2!$C$2:$BZ$79,41,FALSE)</f>
        <v>-53</v>
      </c>
      <c r="F18" s="33">
        <f>VLOOKUP($A$1,シート③R2!$C$2:$BZ$79,65,FALSE)</f>
        <v>51</v>
      </c>
    </row>
    <row r="19" spans="1:6" x14ac:dyDescent="0.4">
      <c r="A19" s="35" t="s">
        <v>104</v>
      </c>
      <c r="B19" s="31">
        <f>VLOOKUP($A$1,シート①H22!$C$2:$BZ$79,18,FALSE)</f>
        <v>174</v>
      </c>
      <c r="C19" s="31">
        <f>VLOOKUP($A$1,シート②H27!$C$2:$BZ$79,18,FALSE)</f>
        <v>161</v>
      </c>
      <c r="D19" s="32">
        <f>VLOOKUP($A$1,シート③R2!$C$2:$BZ$79,18,FALSE)</f>
        <v>131</v>
      </c>
      <c r="E19" s="76">
        <f>-VLOOKUP($A$1,シート③R2!$C$2:$BZ$79,42,FALSE)</f>
        <v>-68</v>
      </c>
      <c r="F19" s="33">
        <f>VLOOKUP($A$1,シート③R2!$C$2:$BZ$79,66,FALSE)</f>
        <v>63</v>
      </c>
    </row>
    <row r="20" spans="1:6" x14ac:dyDescent="0.4">
      <c r="A20" s="30" t="s">
        <v>105</v>
      </c>
      <c r="B20" s="31">
        <f>VLOOKUP($A$1,シート①H22!$C$2:$BZ$79,19,FALSE)</f>
        <v>156</v>
      </c>
      <c r="C20" s="31">
        <f>VLOOKUP($A$1,シート②H27!$C$2:$BZ$79,19,FALSE)</f>
        <v>175</v>
      </c>
      <c r="D20" s="32">
        <f>VLOOKUP($A$1,シート③R2!$C$2:$BZ$79,19,FALSE)</f>
        <v>155</v>
      </c>
      <c r="E20" s="76">
        <f>-VLOOKUP($A$1,シート③R2!$C$2:$BZ$79,43,FALSE)</f>
        <v>-74</v>
      </c>
      <c r="F20" s="33">
        <f>VLOOKUP($A$1,シート③R2!$C$2:$BZ$79,67,FALSE)</f>
        <v>81</v>
      </c>
    </row>
    <row r="21" spans="1:6" x14ac:dyDescent="0.4">
      <c r="A21" s="39" t="s">
        <v>106</v>
      </c>
      <c r="B21" s="31">
        <f>VLOOKUP($A$1,シート①H22!$C$2:$BZ$79,20,FALSE)</f>
        <v>155</v>
      </c>
      <c r="C21" s="31">
        <f>VLOOKUP($A$1,シート②H27!$C$2:$BZ$79,20,FALSE)</f>
        <v>140</v>
      </c>
      <c r="D21" s="32">
        <f>VLOOKUP($A$1,シート③R2!$C$2:$BZ$79,20,FALSE)</f>
        <v>165</v>
      </c>
      <c r="E21" s="76">
        <f>-VLOOKUP($A$1,シート③R2!$C$2:$BZ$79,44,FALSE)</f>
        <v>-82</v>
      </c>
      <c r="F21" s="33">
        <f>VLOOKUP($A$1,シート③R2!$C$2:$BZ$79,68,FALSE)</f>
        <v>83</v>
      </c>
    </row>
    <row r="22" spans="1:6" x14ac:dyDescent="0.4">
      <c r="A22" s="39" t="s">
        <v>107</v>
      </c>
      <c r="B22" s="31">
        <f>VLOOKUP($A$1,シート①H22!$C$2:$BZ$79,21,FALSE)</f>
        <v>159</v>
      </c>
      <c r="C22" s="31">
        <f>VLOOKUP($A$1,シート②H27!$C$2:$BZ$79,21,FALSE)</f>
        <v>130</v>
      </c>
      <c r="D22" s="32">
        <f>VLOOKUP($A$1,シート③R2!$C$2:$BZ$79,21,FALSE)</f>
        <v>133</v>
      </c>
      <c r="E22" s="76">
        <f>-VLOOKUP($A$1,シート③R2!$C$2:$BZ$79,45,FALSE)</f>
        <v>-66</v>
      </c>
      <c r="F22" s="33">
        <f>VLOOKUP($A$1,シート③R2!$C$2:$BZ$79,69,FALSE)</f>
        <v>67</v>
      </c>
    </row>
    <row r="23" spans="1:6" x14ac:dyDescent="0.4">
      <c r="A23" s="39" t="s">
        <v>108</v>
      </c>
      <c r="B23" s="31">
        <f>VLOOKUP($A$1,シート①H22!$C$2:$BZ$79,22,FALSE)</f>
        <v>120</v>
      </c>
      <c r="C23" s="31">
        <f>VLOOKUP($A$1,シート②H27!$C$2:$BZ$79,22,FALSE)</f>
        <v>133</v>
      </c>
      <c r="D23" s="32">
        <f>VLOOKUP($A$1,シート③R2!$C$2:$BZ$79,22,FALSE)</f>
        <v>100</v>
      </c>
      <c r="E23" s="76">
        <f>-VLOOKUP($A$1,シート③R2!$C$2:$BZ$79,46,FALSE)</f>
        <v>-39</v>
      </c>
      <c r="F23" s="33">
        <f>VLOOKUP($A$1,シート③R2!$C$2:$BZ$79,70,FALSE)</f>
        <v>61</v>
      </c>
    </row>
    <row r="24" spans="1:6" x14ac:dyDescent="0.4">
      <c r="A24" s="39" t="s">
        <v>109</v>
      </c>
      <c r="B24" s="31">
        <f>VLOOKUP($A$1,シート①H22!$C$2:$BZ$79,27,FALSE)</f>
        <v>135</v>
      </c>
      <c r="C24" s="31">
        <f>VLOOKUP($A$1,シート②H27!$C$2:$BZ$79,27,FALSE)</f>
        <v>127</v>
      </c>
      <c r="D24" s="32">
        <f>VLOOKUP($A$1,シート③R2!$C$2:$BZ$79,27,FALSE)</f>
        <v>138</v>
      </c>
      <c r="E24" s="76">
        <f>-VLOOKUP($A$1,シート③R2!$C$2:$BZ$79,51,FALSE)</f>
        <v>-35</v>
      </c>
      <c r="F24" s="33">
        <f>VLOOKUP($A$1,シート③R2!$C$2:$BZ$79,75,FALSE)</f>
        <v>103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&amp;C&amp;A校区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シート③R2!$C$2:$C$79</xm:f>
          </x14:formula1>
          <xm:sqref>A1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/>
  </sheetViews>
  <sheetFormatPr defaultRowHeight="18.75" x14ac:dyDescent="0.4"/>
  <cols>
    <col min="1" max="1" width="3.5" bestFit="1" customWidth="1"/>
    <col min="2" max="2" width="13" bestFit="1" customWidth="1"/>
  </cols>
  <sheetData>
    <row r="1" spans="1:5" x14ac:dyDescent="0.4">
      <c r="A1" t="s">
        <v>224</v>
      </c>
      <c r="B1" s="93" t="s">
        <v>215</v>
      </c>
      <c r="C1" s="93" t="s">
        <v>212</v>
      </c>
      <c r="D1" s="93" t="s">
        <v>213</v>
      </c>
      <c r="E1" s="93" t="s">
        <v>214</v>
      </c>
    </row>
    <row r="2" spans="1:5" x14ac:dyDescent="0.4">
      <c r="A2">
        <v>1</v>
      </c>
      <c r="B2" s="92" t="s">
        <v>122</v>
      </c>
      <c r="C2" s="92">
        <v>90</v>
      </c>
      <c r="D2" s="92">
        <v>63</v>
      </c>
      <c r="E2" s="92">
        <v>70</v>
      </c>
    </row>
    <row r="3" spans="1:5" x14ac:dyDescent="0.4">
      <c r="A3">
        <v>2</v>
      </c>
      <c r="B3" s="92" t="s">
        <v>123</v>
      </c>
      <c r="C3" s="92">
        <v>245</v>
      </c>
      <c r="D3" s="92">
        <v>229</v>
      </c>
      <c r="E3" s="92">
        <v>199</v>
      </c>
    </row>
    <row r="4" spans="1:5" x14ac:dyDescent="0.4">
      <c r="A4">
        <v>3</v>
      </c>
      <c r="B4" s="92" t="s">
        <v>124</v>
      </c>
      <c r="C4" s="92">
        <v>64</v>
      </c>
      <c r="D4" s="92">
        <v>52</v>
      </c>
      <c r="E4" s="92">
        <v>89</v>
      </c>
    </row>
    <row r="5" spans="1:5" x14ac:dyDescent="0.4">
      <c r="A5">
        <v>4</v>
      </c>
      <c r="B5" s="92" t="s">
        <v>125</v>
      </c>
      <c r="C5" s="92">
        <v>40</v>
      </c>
      <c r="D5" s="92">
        <v>34</v>
      </c>
      <c r="E5" s="92">
        <v>23</v>
      </c>
    </row>
    <row r="6" spans="1:5" x14ac:dyDescent="0.4">
      <c r="A6">
        <v>5</v>
      </c>
      <c r="B6" s="92" t="s">
        <v>126</v>
      </c>
      <c r="C6" s="92">
        <v>174</v>
      </c>
      <c r="D6" s="92">
        <v>132</v>
      </c>
      <c r="E6" s="92">
        <v>109</v>
      </c>
    </row>
    <row r="7" spans="1:5" x14ac:dyDescent="0.4">
      <c r="A7">
        <v>6</v>
      </c>
      <c r="B7" s="92" t="s">
        <v>127</v>
      </c>
      <c r="C7" s="92">
        <v>85</v>
      </c>
      <c r="D7" s="92">
        <v>73</v>
      </c>
      <c r="E7" s="92">
        <v>64</v>
      </c>
    </row>
    <row r="8" spans="1:5" x14ac:dyDescent="0.4">
      <c r="A8">
        <v>7</v>
      </c>
      <c r="B8" s="92" t="s">
        <v>128</v>
      </c>
      <c r="C8" s="92">
        <v>41</v>
      </c>
      <c r="D8" s="92">
        <v>29</v>
      </c>
      <c r="E8" s="92">
        <v>33</v>
      </c>
    </row>
    <row r="9" spans="1:5" x14ac:dyDescent="0.4">
      <c r="A9">
        <v>8</v>
      </c>
      <c r="B9" s="92" t="s">
        <v>129</v>
      </c>
      <c r="C9" s="92">
        <v>298</v>
      </c>
      <c r="D9" s="92">
        <v>260</v>
      </c>
      <c r="E9" s="92">
        <v>258</v>
      </c>
    </row>
    <row r="10" spans="1:5" x14ac:dyDescent="0.4">
      <c r="A10">
        <v>9</v>
      </c>
      <c r="B10" s="92" t="s">
        <v>130</v>
      </c>
      <c r="C10" s="92">
        <v>525</v>
      </c>
      <c r="D10" s="92">
        <v>551</v>
      </c>
      <c r="E10" s="92">
        <v>620</v>
      </c>
    </row>
    <row r="11" spans="1:5" x14ac:dyDescent="0.4">
      <c r="A11">
        <v>10</v>
      </c>
      <c r="B11" s="92" t="s">
        <v>131</v>
      </c>
      <c r="C11" s="92">
        <v>1017</v>
      </c>
      <c r="D11" s="92">
        <v>1066</v>
      </c>
      <c r="E11" s="92">
        <v>1166</v>
      </c>
    </row>
    <row r="12" spans="1:5" x14ac:dyDescent="0.4">
      <c r="A12">
        <v>11</v>
      </c>
      <c r="B12" s="92" t="s">
        <v>132</v>
      </c>
      <c r="C12" s="92">
        <v>774</v>
      </c>
      <c r="D12" s="92">
        <v>959</v>
      </c>
      <c r="E12" s="92">
        <v>1121</v>
      </c>
    </row>
    <row r="13" spans="1:5" x14ac:dyDescent="0.4">
      <c r="A13">
        <v>12</v>
      </c>
      <c r="B13" s="92" t="s">
        <v>133</v>
      </c>
      <c r="C13" s="92">
        <v>491</v>
      </c>
      <c r="D13" s="92">
        <v>437</v>
      </c>
      <c r="E13" s="92">
        <v>392</v>
      </c>
    </row>
    <row r="14" spans="1:5" x14ac:dyDescent="0.4">
      <c r="A14">
        <v>13</v>
      </c>
      <c r="B14" s="92" t="s">
        <v>134</v>
      </c>
      <c r="C14" s="92">
        <v>429</v>
      </c>
      <c r="D14" s="92">
        <v>450</v>
      </c>
      <c r="E14" s="92">
        <v>374</v>
      </c>
    </row>
    <row r="15" spans="1:5" x14ac:dyDescent="0.4">
      <c r="A15">
        <v>14</v>
      </c>
      <c r="B15" s="92" t="s">
        <v>135</v>
      </c>
      <c r="C15" s="92">
        <v>456</v>
      </c>
      <c r="D15" s="92">
        <v>393</v>
      </c>
      <c r="E15" s="92">
        <v>415</v>
      </c>
    </row>
    <row r="16" spans="1:5" x14ac:dyDescent="0.4">
      <c r="A16">
        <v>15</v>
      </c>
      <c r="B16" s="92" t="s">
        <v>136</v>
      </c>
      <c r="C16" s="92">
        <v>641</v>
      </c>
      <c r="D16" s="92">
        <v>632</v>
      </c>
      <c r="E16" s="92">
        <v>533</v>
      </c>
    </row>
    <row r="17" spans="1:5" x14ac:dyDescent="0.4">
      <c r="A17">
        <v>16</v>
      </c>
      <c r="B17" s="92" t="s">
        <v>137</v>
      </c>
      <c r="C17" s="92">
        <v>389</v>
      </c>
      <c r="D17" s="92">
        <v>387</v>
      </c>
      <c r="E17" s="92">
        <v>363</v>
      </c>
    </row>
    <row r="18" spans="1:5" x14ac:dyDescent="0.4">
      <c r="A18">
        <v>17</v>
      </c>
      <c r="B18" s="92" t="s">
        <v>138</v>
      </c>
      <c r="C18" s="92">
        <v>290</v>
      </c>
      <c r="D18" s="92">
        <v>352</v>
      </c>
      <c r="E18" s="92">
        <v>334</v>
      </c>
    </row>
    <row r="19" spans="1:5" x14ac:dyDescent="0.4">
      <c r="A19">
        <v>18</v>
      </c>
      <c r="B19" s="92" t="s">
        <v>139</v>
      </c>
      <c r="C19" s="92">
        <v>335</v>
      </c>
      <c r="D19" s="92">
        <v>391</v>
      </c>
      <c r="E19" s="92">
        <v>457</v>
      </c>
    </row>
    <row r="20" spans="1:5" x14ac:dyDescent="0.4">
      <c r="A20">
        <v>19</v>
      </c>
      <c r="B20" s="92" t="s">
        <v>140</v>
      </c>
      <c r="C20" s="92">
        <v>284</v>
      </c>
      <c r="D20" s="92">
        <v>268</v>
      </c>
      <c r="E20" s="92">
        <v>260</v>
      </c>
    </row>
    <row r="21" spans="1:5" x14ac:dyDescent="0.4">
      <c r="A21">
        <v>20</v>
      </c>
      <c r="B21" s="92" t="s">
        <v>141</v>
      </c>
      <c r="C21" s="92">
        <v>221</v>
      </c>
      <c r="D21" s="92">
        <v>200</v>
      </c>
      <c r="E21" s="92">
        <v>254</v>
      </c>
    </row>
    <row r="22" spans="1:5" x14ac:dyDescent="0.4">
      <c r="A22">
        <v>21</v>
      </c>
      <c r="B22" s="92" t="s">
        <v>142</v>
      </c>
      <c r="C22" s="92">
        <v>448</v>
      </c>
      <c r="D22" s="92">
        <v>482</v>
      </c>
      <c r="E22" s="92">
        <v>491</v>
      </c>
    </row>
    <row r="23" spans="1:5" x14ac:dyDescent="0.4">
      <c r="A23">
        <v>22</v>
      </c>
      <c r="B23" s="92" t="s">
        <v>143</v>
      </c>
      <c r="C23" s="92">
        <v>752</v>
      </c>
      <c r="D23" s="92">
        <v>814</v>
      </c>
      <c r="E23" s="92">
        <v>802</v>
      </c>
    </row>
    <row r="24" spans="1:5" x14ac:dyDescent="0.4">
      <c r="A24">
        <v>23</v>
      </c>
      <c r="B24" s="92" t="s">
        <v>144</v>
      </c>
      <c r="C24" s="92">
        <v>572</v>
      </c>
      <c r="D24" s="92">
        <v>460</v>
      </c>
      <c r="E24" s="92">
        <v>394</v>
      </c>
    </row>
    <row r="25" spans="1:5" x14ac:dyDescent="0.4">
      <c r="A25">
        <v>24</v>
      </c>
      <c r="B25" s="92" t="s">
        <v>145</v>
      </c>
      <c r="C25" s="92">
        <v>337</v>
      </c>
      <c r="D25" s="92">
        <v>342</v>
      </c>
      <c r="E25" s="92">
        <v>340</v>
      </c>
    </row>
    <row r="26" spans="1:5" x14ac:dyDescent="0.4">
      <c r="A26">
        <v>25</v>
      </c>
      <c r="B26" s="92" t="s">
        <v>146</v>
      </c>
      <c r="C26" s="92">
        <v>420</v>
      </c>
      <c r="D26" s="92">
        <v>305</v>
      </c>
      <c r="E26" s="92">
        <v>261</v>
      </c>
    </row>
    <row r="27" spans="1:5" x14ac:dyDescent="0.4">
      <c r="A27">
        <v>26</v>
      </c>
      <c r="B27" s="92" t="s">
        <v>147</v>
      </c>
      <c r="C27" s="92">
        <v>515</v>
      </c>
      <c r="D27" s="92">
        <v>537</v>
      </c>
      <c r="E27" s="92">
        <v>590</v>
      </c>
    </row>
    <row r="28" spans="1:5" x14ac:dyDescent="0.4">
      <c r="A28">
        <v>27</v>
      </c>
      <c r="B28" s="92" t="s">
        <v>148</v>
      </c>
      <c r="C28" s="92">
        <v>597</v>
      </c>
      <c r="D28" s="92">
        <v>548</v>
      </c>
      <c r="E28" s="92">
        <v>571</v>
      </c>
    </row>
    <row r="29" spans="1:5" x14ac:dyDescent="0.4">
      <c r="A29">
        <v>28</v>
      </c>
      <c r="B29" s="92" t="s">
        <v>149</v>
      </c>
      <c r="C29" s="92">
        <v>548</v>
      </c>
      <c r="D29" s="92">
        <v>595</v>
      </c>
      <c r="E29" s="92">
        <v>569</v>
      </c>
    </row>
    <row r="30" spans="1:5" x14ac:dyDescent="0.4">
      <c r="A30">
        <v>29</v>
      </c>
      <c r="B30" s="92" t="s">
        <v>150</v>
      </c>
      <c r="C30" s="92">
        <v>723</v>
      </c>
      <c r="D30" s="92">
        <v>719</v>
      </c>
      <c r="E30" s="92">
        <v>701</v>
      </c>
    </row>
    <row r="31" spans="1:5" x14ac:dyDescent="0.4">
      <c r="A31">
        <v>30</v>
      </c>
      <c r="B31" s="92" t="s">
        <v>151</v>
      </c>
      <c r="C31" s="92">
        <v>570</v>
      </c>
      <c r="D31" s="92">
        <v>587</v>
      </c>
      <c r="E31" s="92">
        <v>679</v>
      </c>
    </row>
    <row r="32" spans="1:5" x14ac:dyDescent="0.4">
      <c r="A32">
        <v>31</v>
      </c>
      <c r="B32" s="92" t="s">
        <v>152</v>
      </c>
      <c r="C32" s="92">
        <v>344</v>
      </c>
      <c r="D32" s="92">
        <v>398</v>
      </c>
      <c r="E32" s="92">
        <v>357</v>
      </c>
    </row>
    <row r="33" spans="1:5" x14ac:dyDescent="0.4">
      <c r="A33">
        <v>32</v>
      </c>
      <c r="B33" s="92" t="s">
        <v>153</v>
      </c>
      <c r="C33" s="92">
        <v>387</v>
      </c>
      <c r="D33" s="92">
        <v>395</v>
      </c>
      <c r="E33" s="92">
        <v>405</v>
      </c>
    </row>
    <row r="34" spans="1:5" x14ac:dyDescent="0.4">
      <c r="A34">
        <v>33</v>
      </c>
      <c r="B34" s="92" t="s">
        <v>154</v>
      </c>
      <c r="C34" s="92">
        <v>682</v>
      </c>
      <c r="D34" s="92">
        <v>768</v>
      </c>
      <c r="E34" s="92">
        <v>653</v>
      </c>
    </row>
    <row r="35" spans="1:5" x14ac:dyDescent="0.4">
      <c r="A35">
        <v>34</v>
      </c>
      <c r="B35" s="92" t="s">
        <v>155</v>
      </c>
      <c r="C35" s="92">
        <v>391</v>
      </c>
      <c r="D35" s="92">
        <v>361</v>
      </c>
      <c r="E35" s="92">
        <v>372</v>
      </c>
    </row>
    <row r="36" spans="1:5" x14ac:dyDescent="0.4">
      <c r="A36">
        <v>35</v>
      </c>
      <c r="B36" s="92" t="s">
        <v>156</v>
      </c>
      <c r="C36" s="92">
        <v>835</v>
      </c>
      <c r="D36" s="92">
        <v>729</v>
      </c>
      <c r="E36" s="92">
        <v>684</v>
      </c>
    </row>
    <row r="37" spans="1:5" x14ac:dyDescent="0.4">
      <c r="A37">
        <v>36</v>
      </c>
      <c r="B37" s="92" t="s">
        <v>157</v>
      </c>
      <c r="C37" s="92">
        <v>961</v>
      </c>
      <c r="D37" s="92">
        <v>878</v>
      </c>
      <c r="E37" s="92">
        <v>924</v>
      </c>
    </row>
    <row r="38" spans="1:5" x14ac:dyDescent="0.4">
      <c r="A38">
        <v>37</v>
      </c>
      <c r="B38" s="92" t="s">
        <v>158</v>
      </c>
      <c r="C38" s="92">
        <v>652</v>
      </c>
      <c r="D38" s="92">
        <v>535</v>
      </c>
      <c r="E38" s="92">
        <v>559</v>
      </c>
    </row>
    <row r="39" spans="1:5" x14ac:dyDescent="0.4">
      <c r="A39">
        <v>38</v>
      </c>
      <c r="B39" s="92" t="s">
        <v>159</v>
      </c>
      <c r="C39" s="92">
        <v>479</v>
      </c>
      <c r="D39" s="92">
        <v>479</v>
      </c>
      <c r="E39" s="92">
        <v>440</v>
      </c>
    </row>
    <row r="40" spans="1:5" x14ac:dyDescent="0.4">
      <c r="A40">
        <v>39</v>
      </c>
      <c r="B40" s="92" t="s">
        <v>160</v>
      </c>
      <c r="C40" s="92">
        <v>530</v>
      </c>
      <c r="D40" s="92">
        <v>466</v>
      </c>
      <c r="E40" s="92">
        <v>527</v>
      </c>
    </row>
    <row r="41" spans="1:5" x14ac:dyDescent="0.4">
      <c r="A41">
        <v>40</v>
      </c>
      <c r="B41" s="92" t="s">
        <v>161</v>
      </c>
      <c r="C41" s="92">
        <v>352</v>
      </c>
      <c r="D41" s="92">
        <v>550</v>
      </c>
      <c r="E41" s="92">
        <v>632</v>
      </c>
    </row>
    <row r="42" spans="1:5" x14ac:dyDescent="0.4">
      <c r="A42">
        <v>41</v>
      </c>
      <c r="B42" s="92" t="s">
        <v>162</v>
      </c>
      <c r="C42" s="92">
        <v>481</v>
      </c>
      <c r="D42" s="92">
        <v>447</v>
      </c>
      <c r="E42" s="92">
        <v>419</v>
      </c>
    </row>
    <row r="43" spans="1:5" x14ac:dyDescent="0.4">
      <c r="A43">
        <v>42</v>
      </c>
      <c r="B43" s="92" t="s">
        <v>163</v>
      </c>
      <c r="C43" s="92">
        <v>312</v>
      </c>
      <c r="D43" s="92">
        <v>264</v>
      </c>
      <c r="E43" s="92">
        <v>266</v>
      </c>
    </row>
    <row r="44" spans="1:5" x14ac:dyDescent="0.4">
      <c r="A44">
        <v>43</v>
      </c>
      <c r="B44" s="92" t="s">
        <v>164</v>
      </c>
      <c r="C44" s="92">
        <v>486</v>
      </c>
      <c r="D44" s="92">
        <v>362</v>
      </c>
      <c r="E44" s="92">
        <v>335</v>
      </c>
    </row>
    <row r="45" spans="1:5" x14ac:dyDescent="0.4">
      <c r="A45">
        <v>44</v>
      </c>
      <c r="B45" s="92" t="s">
        <v>165</v>
      </c>
      <c r="C45" s="92">
        <v>708</v>
      </c>
      <c r="D45" s="92">
        <v>593</v>
      </c>
      <c r="E45" s="92">
        <v>543</v>
      </c>
    </row>
    <row r="46" spans="1:5" x14ac:dyDescent="0.4">
      <c r="A46">
        <v>45</v>
      </c>
      <c r="B46" s="92" t="s">
        <v>166</v>
      </c>
      <c r="C46" s="92">
        <v>792</v>
      </c>
      <c r="D46" s="92">
        <v>859</v>
      </c>
      <c r="E46" s="92">
        <v>857</v>
      </c>
    </row>
    <row r="47" spans="1:5" x14ac:dyDescent="0.4">
      <c r="A47">
        <v>46</v>
      </c>
      <c r="B47" s="92" t="s">
        <v>167</v>
      </c>
      <c r="C47" s="92">
        <v>92</v>
      </c>
      <c r="D47" s="92">
        <v>78</v>
      </c>
      <c r="E47" s="92">
        <v>67</v>
      </c>
    </row>
    <row r="48" spans="1:5" x14ac:dyDescent="0.4">
      <c r="A48">
        <v>47</v>
      </c>
      <c r="B48" s="92" t="s">
        <v>168</v>
      </c>
      <c r="C48" s="92">
        <v>67</v>
      </c>
      <c r="D48" s="92">
        <v>77</v>
      </c>
      <c r="E48" s="92">
        <v>56</v>
      </c>
    </row>
    <row r="49" spans="1:5" x14ac:dyDescent="0.4">
      <c r="A49">
        <v>48</v>
      </c>
      <c r="B49" s="92" t="s">
        <v>169</v>
      </c>
      <c r="C49" s="92">
        <v>56</v>
      </c>
      <c r="D49" s="92">
        <v>43</v>
      </c>
      <c r="E49" s="92">
        <v>35</v>
      </c>
    </row>
    <row r="50" spans="1:5" x14ac:dyDescent="0.4">
      <c r="A50">
        <v>49</v>
      </c>
      <c r="B50" s="92" t="s">
        <v>170</v>
      </c>
      <c r="C50" s="92">
        <v>52</v>
      </c>
      <c r="D50" s="92">
        <v>55</v>
      </c>
      <c r="E50" s="92">
        <v>31</v>
      </c>
    </row>
    <row r="51" spans="1:5" x14ac:dyDescent="0.4">
      <c r="A51">
        <v>50</v>
      </c>
      <c r="B51" s="92" t="s">
        <v>171</v>
      </c>
      <c r="C51" s="92">
        <v>16</v>
      </c>
      <c r="D51" s="92">
        <v>5</v>
      </c>
      <c r="E51" s="92">
        <v>3</v>
      </c>
    </row>
    <row r="52" spans="1:5" x14ac:dyDescent="0.4">
      <c r="A52">
        <v>51</v>
      </c>
      <c r="B52" s="92" t="s">
        <v>172</v>
      </c>
      <c r="C52" s="92">
        <v>149</v>
      </c>
      <c r="D52" s="92">
        <v>106</v>
      </c>
      <c r="E52" s="92">
        <v>75</v>
      </c>
    </row>
    <row r="53" spans="1:5" x14ac:dyDescent="0.4">
      <c r="A53">
        <v>52</v>
      </c>
      <c r="B53" s="92" t="s">
        <v>173</v>
      </c>
      <c r="C53" s="92">
        <v>59</v>
      </c>
      <c r="D53" s="92">
        <v>32</v>
      </c>
      <c r="E53" s="92">
        <v>23</v>
      </c>
    </row>
    <row r="54" spans="1:5" x14ac:dyDescent="0.4">
      <c r="A54">
        <v>53</v>
      </c>
      <c r="B54" s="92" t="s">
        <v>174</v>
      </c>
      <c r="C54" s="92">
        <v>301</v>
      </c>
      <c r="D54" s="92">
        <v>437</v>
      </c>
      <c r="E54" s="92">
        <v>447</v>
      </c>
    </row>
    <row r="55" spans="1:5" x14ac:dyDescent="0.4">
      <c r="A55">
        <v>54</v>
      </c>
      <c r="B55" s="92" t="s">
        <v>175</v>
      </c>
      <c r="C55" s="92">
        <v>69</v>
      </c>
      <c r="D55" s="92">
        <v>66</v>
      </c>
      <c r="E55" s="92">
        <v>50</v>
      </c>
    </row>
    <row r="56" spans="1:5" x14ac:dyDescent="0.4">
      <c r="A56">
        <v>55</v>
      </c>
      <c r="B56" s="92" t="s">
        <v>176</v>
      </c>
      <c r="C56" s="92">
        <v>388</v>
      </c>
      <c r="D56" s="92">
        <v>423</v>
      </c>
      <c r="E56" s="92">
        <v>508</v>
      </c>
    </row>
    <row r="57" spans="1:5" x14ac:dyDescent="0.4">
      <c r="A57">
        <v>56</v>
      </c>
      <c r="B57" s="92" t="s">
        <v>177</v>
      </c>
      <c r="C57" s="92">
        <v>218</v>
      </c>
      <c r="D57" s="92">
        <v>349</v>
      </c>
      <c r="E57" s="92">
        <v>473</v>
      </c>
    </row>
    <row r="58" spans="1:5" x14ac:dyDescent="0.4">
      <c r="A58">
        <v>57</v>
      </c>
      <c r="B58" s="92" t="s">
        <v>178</v>
      </c>
      <c r="C58" s="92">
        <v>1185</v>
      </c>
      <c r="D58" s="92">
        <v>995</v>
      </c>
      <c r="E58" s="92">
        <v>993</v>
      </c>
    </row>
    <row r="59" spans="1:5" x14ac:dyDescent="0.4">
      <c r="A59">
        <v>58</v>
      </c>
      <c r="B59" s="92" t="s">
        <v>179</v>
      </c>
      <c r="C59" s="92">
        <v>662</v>
      </c>
      <c r="D59" s="92">
        <v>810</v>
      </c>
      <c r="E59" s="92">
        <v>1015</v>
      </c>
    </row>
    <row r="60" spans="1:5" x14ac:dyDescent="0.4">
      <c r="A60">
        <v>59</v>
      </c>
      <c r="B60" s="92" t="s">
        <v>180</v>
      </c>
      <c r="C60" s="92">
        <v>841</v>
      </c>
      <c r="D60" s="92">
        <v>825</v>
      </c>
      <c r="E60" s="92">
        <v>765</v>
      </c>
    </row>
    <row r="61" spans="1:5" x14ac:dyDescent="0.4">
      <c r="A61">
        <v>60</v>
      </c>
      <c r="B61" s="92" t="s">
        <v>181</v>
      </c>
      <c r="C61" s="92">
        <v>978</v>
      </c>
      <c r="D61" s="92">
        <v>905</v>
      </c>
      <c r="E61" s="92">
        <v>966</v>
      </c>
    </row>
    <row r="62" spans="1:5" x14ac:dyDescent="0.4">
      <c r="A62">
        <v>61</v>
      </c>
      <c r="B62" s="92" t="s">
        <v>182</v>
      </c>
      <c r="C62" s="92">
        <v>889</v>
      </c>
      <c r="D62" s="92">
        <v>814</v>
      </c>
      <c r="E62" s="92">
        <v>794</v>
      </c>
    </row>
    <row r="63" spans="1:5" x14ac:dyDescent="0.4">
      <c r="A63">
        <v>62</v>
      </c>
      <c r="B63" s="92" t="s">
        <v>183</v>
      </c>
      <c r="C63" s="92">
        <v>730</v>
      </c>
      <c r="D63" s="92">
        <v>727</v>
      </c>
      <c r="E63" s="92">
        <v>719</v>
      </c>
    </row>
    <row r="64" spans="1:5" x14ac:dyDescent="0.4">
      <c r="A64">
        <v>63</v>
      </c>
      <c r="B64" s="92" t="s">
        <v>184</v>
      </c>
      <c r="C64" s="92">
        <v>757</v>
      </c>
      <c r="D64" s="92">
        <v>916</v>
      </c>
      <c r="E64" s="92">
        <v>1018</v>
      </c>
    </row>
    <row r="65" spans="1:5" x14ac:dyDescent="0.4">
      <c r="A65">
        <v>64</v>
      </c>
      <c r="B65" s="92" t="s">
        <v>185</v>
      </c>
      <c r="C65" s="92">
        <v>54</v>
      </c>
      <c r="D65" s="92">
        <v>53</v>
      </c>
      <c r="E65" s="92">
        <v>75</v>
      </c>
    </row>
    <row r="66" spans="1:5" x14ac:dyDescent="0.4">
      <c r="A66">
        <v>65</v>
      </c>
      <c r="B66" s="92" t="s">
        <v>186</v>
      </c>
      <c r="C66" s="92">
        <v>29</v>
      </c>
      <c r="D66" s="92">
        <v>16</v>
      </c>
      <c r="E66" s="92">
        <v>8</v>
      </c>
    </row>
    <row r="67" spans="1:5" x14ac:dyDescent="0.4">
      <c r="A67">
        <v>66</v>
      </c>
      <c r="B67" s="92" t="s">
        <v>187</v>
      </c>
      <c r="C67" s="92">
        <v>1023</v>
      </c>
      <c r="D67" s="92">
        <v>1297</v>
      </c>
      <c r="E67" s="92">
        <v>1433</v>
      </c>
    </row>
    <row r="68" spans="1:5" x14ac:dyDescent="0.4">
      <c r="A68">
        <v>67</v>
      </c>
      <c r="B68" s="92" t="s">
        <v>188</v>
      </c>
      <c r="C68" s="92">
        <v>521</v>
      </c>
      <c r="D68" s="92">
        <v>418</v>
      </c>
      <c r="E68" s="92">
        <v>421</v>
      </c>
    </row>
    <row r="69" spans="1:5" x14ac:dyDescent="0.4">
      <c r="A69">
        <v>68</v>
      </c>
      <c r="B69" s="92" t="s">
        <v>189</v>
      </c>
      <c r="C69" s="92">
        <v>467</v>
      </c>
      <c r="D69" s="92">
        <v>422</v>
      </c>
      <c r="E69" s="92">
        <v>444</v>
      </c>
    </row>
    <row r="70" spans="1:5" x14ac:dyDescent="0.4">
      <c r="A70">
        <v>69</v>
      </c>
      <c r="B70" s="92" t="s">
        <v>190</v>
      </c>
      <c r="C70" s="92">
        <v>420</v>
      </c>
      <c r="D70" s="92">
        <v>632</v>
      </c>
      <c r="E70" s="92">
        <v>662</v>
      </c>
    </row>
    <row r="71" spans="1:5" x14ac:dyDescent="0.4">
      <c r="A71">
        <v>70</v>
      </c>
      <c r="B71" s="92" t="s">
        <v>191</v>
      </c>
      <c r="C71" s="92">
        <v>370</v>
      </c>
      <c r="D71" s="92">
        <v>324</v>
      </c>
      <c r="E71" s="92">
        <v>314</v>
      </c>
    </row>
    <row r="72" spans="1:5" x14ac:dyDescent="0.4">
      <c r="A72">
        <v>71</v>
      </c>
      <c r="B72" s="92" t="s">
        <v>192</v>
      </c>
      <c r="C72" s="92">
        <v>475</v>
      </c>
      <c r="D72" s="92">
        <v>409</v>
      </c>
      <c r="E72" s="92">
        <v>316</v>
      </c>
    </row>
    <row r="73" spans="1:5" x14ac:dyDescent="0.4">
      <c r="A73">
        <v>72</v>
      </c>
      <c r="B73" s="92" t="s">
        <v>193</v>
      </c>
      <c r="C73" s="92">
        <v>571</v>
      </c>
      <c r="D73" s="92">
        <v>495</v>
      </c>
      <c r="E73" s="92">
        <v>448</v>
      </c>
    </row>
    <row r="74" spans="1:5" x14ac:dyDescent="0.4">
      <c r="A74">
        <v>73</v>
      </c>
      <c r="B74" s="92" t="s">
        <v>194</v>
      </c>
      <c r="C74" s="92">
        <v>105</v>
      </c>
      <c r="D74" s="92">
        <v>99</v>
      </c>
      <c r="E74" s="92">
        <v>93</v>
      </c>
    </row>
    <row r="75" spans="1:5" x14ac:dyDescent="0.4">
      <c r="A75">
        <v>74</v>
      </c>
      <c r="B75" s="92" t="s">
        <v>195</v>
      </c>
      <c r="C75" s="92">
        <v>121</v>
      </c>
      <c r="D75" s="92">
        <v>97</v>
      </c>
      <c r="E75" s="92">
        <v>102</v>
      </c>
    </row>
    <row r="76" spans="1:5" x14ac:dyDescent="0.4">
      <c r="A76">
        <v>75</v>
      </c>
      <c r="B76" s="92" t="s">
        <v>196</v>
      </c>
      <c r="C76" s="92">
        <v>267</v>
      </c>
      <c r="D76" s="92">
        <v>245</v>
      </c>
      <c r="E76" s="92">
        <v>250</v>
      </c>
    </row>
    <row r="77" spans="1:5" x14ac:dyDescent="0.4">
      <c r="A77">
        <v>76</v>
      </c>
      <c r="B77" s="92" t="s">
        <v>197</v>
      </c>
      <c r="C77" s="92">
        <v>56</v>
      </c>
      <c r="D77" s="92">
        <v>53</v>
      </c>
      <c r="E77" s="92">
        <v>33</v>
      </c>
    </row>
    <row r="78" spans="1:5" x14ac:dyDescent="0.4">
      <c r="A78">
        <v>77</v>
      </c>
      <c r="B78" s="92" t="s">
        <v>198</v>
      </c>
      <c r="C78" s="92">
        <v>37</v>
      </c>
      <c r="D78" s="92">
        <v>26</v>
      </c>
      <c r="E78" s="92">
        <v>20</v>
      </c>
    </row>
    <row r="79" spans="1:5" x14ac:dyDescent="0.4">
      <c r="A79">
        <v>78</v>
      </c>
      <c r="B79" s="92" t="s">
        <v>199</v>
      </c>
      <c r="C79" s="92">
        <v>28</v>
      </c>
      <c r="D79" s="92">
        <v>9</v>
      </c>
      <c r="E79" s="92">
        <v>8</v>
      </c>
    </row>
    <row r="80" spans="1:5" x14ac:dyDescent="0.4">
      <c r="B80" s="103" t="s">
        <v>222</v>
      </c>
      <c r="C80" s="104">
        <f>SUM(C2:C79)</f>
        <v>32816</v>
      </c>
      <c r="D80" s="104">
        <f>SUM(D2:D79)</f>
        <v>32689</v>
      </c>
      <c r="E80" s="104">
        <f>SUM(E2:E79)</f>
        <v>33170</v>
      </c>
    </row>
  </sheetData>
  <sheetProtection password="97D1" sheet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校区別地域の基礎データ</vt:lpstr>
      <vt:lpstr>シート①H22</vt:lpstr>
      <vt:lpstr>シート②H27</vt:lpstr>
      <vt:lpstr>シート③R2</vt:lpstr>
      <vt:lpstr>人口ピラミッド参照データシート</vt:lpstr>
      <vt:lpstr>小学校児童数参照データシート</vt:lpstr>
      <vt:lpstr>校区別地域の基礎データ!Print_Area</vt:lpstr>
      <vt:lpstr>人口ピラミッド参照データシート!Print_Area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2022-06-09T08:24:53Z</dcterms:modified>
</cp:coreProperties>
</file>