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3.133.151\share【新】\20 【企画係】\06 施設整備（新規・耐震老朽）\耐震・老朽整備（公募・選定）\08 R8年度着工分（募集要領作成中）\02 募集要領等\"/>
    </mc:Choice>
  </mc:AlternateContent>
  <xr:revisionPtr revIDLastSave="0" documentId="13_ncr:1_{F8154E16-B4B6-421E-A796-A8A7FF76E512}" xr6:coauthVersionLast="47" xr6:coauthVersionMax="47" xr10:uidLastSave="{00000000-0000-0000-0000-000000000000}"/>
  <bookViews>
    <workbookView xWindow="-98" yWindow="-98" windowWidth="21795" windowHeight="13996" xr2:uid="{00000000-000D-0000-FFFF-FFFF00000000}"/>
  </bookViews>
  <sheets>
    <sheet name="①按分率算定表（本体）" sheetId="2" r:id="rId1"/>
    <sheet name="②按分率算定表 (解体・仮設)" sheetId="5" r:id="rId2"/>
    <sheet name="実支出予定額算定表" sheetId="8" r:id="rId3"/>
    <sheet name="実支出予定額算定表(記載例)" sheetId="9" r:id="rId4"/>
  </sheets>
  <definedNames>
    <definedName name="_xlnm.Print_Area" localSheetId="0">'①按分率算定表（本体）'!$A$1:$Q$66</definedName>
    <definedName name="_xlnm.Print_Area" localSheetId="1">'②按分率算定表 (解体・仮設)'!$A$1:$Q$63</definedName>
    <definedName name="_xlnm.Print_Area" localSheetId="2">実支出予定額算定表!$A$1:$N$56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9" l="1"/>
  <c r="H41" i="9"/>
  <c r="H49" i="8"/>
  <c r="H41" i="8"/>
  <c r="H5" i="8" l="1"/>
  <c r="G5" i="8"/>
  <c r="F5" i="8"/>
  <c r="H2" i="8"/>
  <c r="G2" i="8"/>
  <c r="F2" i="8"/>
  <c r="L23" i="5" l="1"/>
  <c r="I23" i="5"/>
  <c r="F23" i="5"/>
  <c r="L22" i="5"/>
  <c r="I22" i="5"/>
  <c r="F22" i="5"/>
  <c r="L21" i="5"/>
  <c r="I21" i="5"/>
  <c r="F21" i="5"/>
  <c r="L41" i="2"/>
  <c r="I41" i="2"/>
  <c r="F41" i="2"/>
  <c r="L40" i="2"/>
  <c r="I40" i="2"/>
  <c r="F40" i="2"/>
  <c r="L39" i="2"/>
  <c r="I39" i="2"/>
  <c r="F39" i="2"/>
  <c r="L26" i="2"/>
  <c r="I26" i="2"/>
  <c r="F26" i="2"/>
  <c r="L25" i="2"/>
  <c r="I25" i="2"/>
  <c r="F25" i="2"/>
  <c r="L24" i="2"/>
  <c r="I24" i="2"/>
  <c r="F24" i="2"/>
  <c r="L23" i="2"/>
  <c r="I23" i="2"/>
  <c r="F23" i="2"/>
  <c r="L22" i="2"/>
  <c r="I22" i="2"/>
  <c r="F22" i="2"/>
  <c r="F45" i="2"/>
  <c r="I45" i="2"/>
  <c r="L45" i="2"/>
  <c r="F46" i="2"/>
  <c r="I46" i="2"/>
  <c r="L46" i="2"/>
  <c r="F47" i="2"/>
  <c r="I47" i="2"/>
  <c r="L47" i="2"/>
  <c r="F48" i="2"/>
  <c r="I48" i="2"/>
  <c r="L48" i="2"/>
  <c r="F49" i="2"/>
  <c r="I49" i="2"/>
  <c r="L49" i="2"/>
  <c r="F50" i="2"/>
  <c r="I50" i="2"/>
  <c r="L50" i="2"/>
  <c r="N3" i="8"/>
  <c r="N2" i="8"/>
  <c r="H5" i="5"/>
  <c r="H4" i="5"/>
  <c r="H50" i="8" l="1"/>
  <c r="K54" i="9" l="1"/>
  <c r="M54" i="9" s="1"/>
  <c r="J54" i="9"/>
  <c r="G54" i="9"/>
  <c r="K53" i="9"/>
  <c r="M53" i="9" s="1"/>
  <c r="J53" i="9"/>
  <c r="G53" i="9"/>
  <c r="E51" i="9"/>
  <c r="H50" i="9"/>
  <c r="K50" i="9" s="1"/>
  <c r="L50" i="9" s="1"/>
  <c r="F50" i="9"/>
  <c r="G50" i="9" s="1"/>
  <c r="K49" i="9"/>
  <c r="I49" i="9"/>
  <c r="J49" i="9" s="1"/>
  <c r="F49" i="9"/>
  <c r="H48" i="9"/>
  <c r="E48" i="9"/>
  <c r="K47" i="9"/>
  <c r="I47" i="9"/>
  <c r="J47" i="9" s="1"/>
  <c r="F47" i="9"/>
  <c r="K46" i="9"/>
  <c r="L46" i="9" s="1"/>
  <c r="M46" i="9" s="1"/>
  <c r="I46" i="9"/>
  <c r="J46" i="9" s="1"/>
  <c r="F46" i="9"/>
  <c r="G46" i="9" s="1"/>
  <c r="K45" i="9"/>
  <c r="I45" i="9"/>
  <c r="I48" i="9" s="1"/>
  <c r="F45" i="9"/>
  <c r="G45" i="9" s="1"/>
  <c r="N45" i="9" s="1"/>
  <c r="E43" i="9"/>
  <c r="E44" i="9" s="1"/>
  <c r="H42" i="9"/>
  <c r="K42" i="9" s="1"/>
  <c r="F42" i="9"/>
  <c r="G42" i="9" s="1"/>
  <c r="K41" i="9"/>
  <c r="L41" i="9" s="1"/>
  <c r="I41" i="9"/>
  <c r="J41" i="9" s="1"/>
  <c r="F41" i="9"/>
  <c r="G41" i="9" s="1"/>
  <c r="G43" i="9" s="1"/>
  <c r="H40" i="9"/>
  <c r="E40" i="9"/>
  <c r="K39" i="9"/>
  <c r="L39" i="9" s="1"/>
  <c r="I39" i="9"/>
  <c r="F39" i="9"/>
  <c r="G39" i="9" s="1"/>
  <c r="K38" i="9"/>
  <c r="J38" i="9"/>
  <c r="I38" i="9"/>
  <c r="F38" i="9"/>
  <c r="E36" i="9"/>
  <c r="H35" i="9"/>
  <c r="I35" i="9" s="1"/>
  <c r="F35" i="9"/>
  <c r="G35" i="9" s="1"/>
  <c r="K34" i="9"/>
  <c r="I34" i="9"/>
  <c r="J34" i="9" s="1"/>
  <c r="F34" i="9"/>
  <c r="G34" i="9" s="1"/>
  <c r="K33" i="9"/>
  <c r="L33" i="9" s="1"/>
  <c r="M33" i="9" s="1"/>
  <c r="I33" i="9"/>
  <c r="F33" i="9"/>
  <c r="G33" i="9" s="1"/>
  <c r="E32" i="9"/>
  <c r="H31" i="9"/>
  <c r="I31" i="9" s="1"/>
  <c r="F31" i="9"/>
  <c r="G31" i="9" s="1"/>
  <c r="H30" i="9"/>
  <c r="F30" i="9"/>
  <c r="G30" i="9" s="1"/>
  <c r="K29" i="9"/>
  <c r="L29" i="9" s="1"/>
  <c r="I29" i="9"/>
  <c r="F29" i="9"/>
  <c r="F27" i="9"/>
  <c r="G27" i="9" s="1"/>
  <c r="N25" i="9"/>
  <c r="F25" i="9"/>
  <c r="G25" i="9" s="1"/>
  <c r="E23" i="9"/>
  <c r="N22" i="9"/>
  <c r="F22" i="9"/>
  <c r="G22" i="9" s="1"/>
  <c r="F21" i="9"/>
  <c r="G21" i="9" s="1"/>
  <c r="F20" i="9"/>
  <c r="G20" i="9" s="1"/>
  <c r="F19" i="9"/>
  <c r="H18" i="9"/>
  <c r="E18" i="9"/>
  <c r="H19" i="9" s="1"/>
  <c r="I19" i="9" s="1"/>
  <c r="K17" i="9"/>
  <c r="I17" i="9"/>
  <c r="J17" i="9" s="1"/>
  <c r="F17" i="9"/>
  <c r="G17" i="9" s="1"/>
  <c r="K16" i="9"/>
  <c r="L16" i="9" s="1"/>
  <c r="I16" i="9"/>
  <c r="J16" i="9" s="1"/>
  <c r="F16" i="9"/>
  <c r="G16" i="9" s="1"/>
  <c r="K15" i="9"/>
  <c r="L15" i="9" s="1"/>
  <c r="M15" i="9" s="1"/>
  <c r="I15" i="9"/>
  <c r="J15" i="9" s="1"/>
  <c r="F15" i="9"/>
  <c r="G15" i="9" s="1"/>
  <c r="K14" i="9"/>
  <c r="L14" i="9" s="1"/>
  <c r="M14" i="9" s="1"/>
  <c r="I14" i="9"/>
  <c r="J14" i="9" s="1"/>
  <c r="F14" i="9"/>
  <c r="G14" i="9" s="1"/>
  <c r="K13" i="9"/>
  <c r="I13" i="9"/>
  <c r="J13" i="9" s="1"/>
  <c r="F13" i="9"/>
  <c r="G13" i="9" s="1"/>
  <c r="K12" i="9"/>
  <c r="L12" i="9" s="1"/>
  <c r="I12" i="9"/>
  <c r="J12" i="9" s="1"/>
  <c r="F12" i="9"/>
  <c r="G12" i="9" s="1"/>
  <c r="K11" i="9"/>
  <c r="L11" i="9" s="1"/>
  <c r="M11" i="9" s="1"/>
  <c r="I11" i="9"/>
  <c r="J11" i="9" s="1"/>
  <c r="F11" i="9"/>
  <c r="G11" i="9" s="1"/>
  <c r="K10" i="9"/>
  <c r="L10" i="9" s="1"/>
  <c r="M10" i="9" s="1"/>
  <c r="I10" i="9"/>
  <c r="F10" i="9"/>
  <c r="K9" i="9"/>
  <c r="I9" i="9"/>
  <c r="J9" i="9" s="1"/>
  <c r="F9" i="9"/>
  <c r="G9" i="9" s="1"/>
  <c r="K54" i="8"/>
  <c r="M54" i="8" s="1"/>
  <c r="J54" i="8"/>
  <c r="G54" i="8"/>
  <c r="K53" i="8"/>
  <c r="M53" i="8" s="1"/>
  <c r="J53" i="8"/>
  <c r="G53" i="8"/>
  <c r="H51" i="8"/>
  <c r="H52" i="8" s="1"/>
  <c r="E51" i="8"/>
  <c r="K50" i="8"/>
  <c r="K49" i="8"/>
  <c r="K51" i="8" s="1"/>
  <c r="H48" i="8"/>
  <c r="E48" i="8"/>
  <c r="K47" i="8"/>
  <c r="K46" i="8"/>
  <c r="K45" i="8"/>
  <c r="E43" i="8"/>
  <c r="H42" i="8"/>
  <c r="K42" i="8" s="1"/>
  <c r="K41" i="8"/>
  <c r="H40" i="8"/>
  <c r="E40" i="8"/>
  <c r="K39" i="8"/>
  <c r="K38" i="8"/>
  <c r="E36" i="8"/>
  <c r="H35" i="8"/>
  <c r="K35" i="8" s="1"/>
  <c r="K34" i="8"/>
  <c r="K33" i="8"/>
  <c r="E32" i="8"/>
  <c r="H31" i="8"/>
  <c r="K31" i="8" s="1"/>
  <c r="H30" i="8"/>
  <c r="H32" i="8" s="1"/>
  <c r="K29" i="8"/>
  <c r="N25" i="8"/>
  <c r="E23" i="8"/>
  <c r="N22" i="8"/>
  <c r="H18" i="8"/>
  <c r="E18" i="8"/>
  <c r="K17" i="8"/>
  <c r="K16" i="8"/>
  <c r="K15" i="8"/>
  <c r="K14" i="8"/>
  <c r="K13" i="8"/>
  <c r="K12" i="8"/>
  <c r="K11" i="8"/>
  <c r="K10" i="8"/>
  <c r="K9" i="8"/>
  <c r="K30" i="8" l="1"/>
  <c r="F40" i="9"/>
  <c r="H36" i="9"/>
  <c r="E37" i="9"/>
  <c r="E44" i="8"/>
  <c r="E37" i="8"/>
  <c r="K40" i="8"/>
  <c r="M12" i="9"/>
  <c r="H21" i="9"/>
  <c r="K21" i="9" s="1"/>
  <c r="L21" i="9" s="1"/>
  <c r="M21" i="9" s="1"/>
  <c r="E24" i="8"/>
  <c r="E26" i="8" s="1"/>
  <c r="L34" i="9"/>
  <c r="M34" i="9" s="1"/>
  <c r="I42" i="9"/>
  <c r="J42" i="9" s="1"/>
  <c r="J43" i="9" s="1"/>
  <c r="H51" i="9"/>
  <c r="H52" i="9" s="1"/>
  <c r="H43" i="9"/>
  <c r="H44" i="9" s="1"/>
  <c r="N18" i="8"/>
  <c r="H36" i="8"/>
  <c r="H37" i="8" s="1"/>
  <c r="E52" i="8"/>
  <c r="F32" i="9"/>
  <c r="I40" i="9"/>
  <c r="L45" i="9"/>
  <c r="M45" i="9" s="1"/>
  <c r="I50" i="9"/>
  <c r="I51" i="9" s="1"/>
  <c r="M50" i="9"/>
  <c r="N18" i="9"/>
  <c r="H20" i="9"/>
  <c r="I20" i="9" s="1"/>
  <c r="H22" i="9"/>
  <c r="K22" i="9" s="1"/>
  <c r="F43" i="9"/>
  <c r="J39" i="9"/>
  <c r="J40" i="9" s="1"/>
  <c r="G29" i="9"/>
  <c r="G32" i="9" s="1"/>
  <c r="F36" i="9"/>
  <c r="F18" i="9"/>
  <c r="G36" i="9"/>
  <c r="K40" i="9"/>
  <c r="I52" i="9"/>
  <c r="G10" i="9"/>
  <c r="G18" i="9" s="1"/>
  <c r="M16" i="9"/>
  <c r="E24" i="9"/>
  <c r="G38" i="9"/>
  <c r="L38" i="9"/>
  <c r="L40" i="9" s="1"/>
  <c r="F44" i="9"/>
  <c r="J45" i="9"/>
  <c r="J48" i="9" s="1"/>
  <c r="H19" i="8"/>
  <c r="N19" i="8" s="1"/>
  <c r="K19" i="9"/>
  <c r="N19" i="9"/>
  <c r="K36" i="8"/>
  <c r="L47" i="9"/>
  <c r="M47" i="9" s="1"/>
  <c r="M48" i="9" s="1"/>
  <c r="K18" i="8"/>
  <c r="G47" i="9"/>
  <c r="G48" i="9" s="1"/>
  <c r="F48" i="9"/>
  <c r="K32" i="8"/>
  <c r="K43" i="8"/>
  <c r="K18" i="9"/>
  <c r="J19" i="9"/>
  <c r="K30" i="9"/>
  <c r="I30" i="9"/>
  <c r="J30" i="9" s="1"/>
  <c r="E52" i="9"/>
  <c r="H20" i="8"/>
  <c r="N20" i="8" s="1"/>
  <c r="H21" i="8"/>
  <c r="N21" i="8" s="1"/>
  <c r="H22" i="8"/>
  <c r="H43" i="8"/>
  <c r="H44" i="8" s="1"/>
  <c r="K48" i="8"/>
  <c r="K52" i="8" s="1"/>
  <c r="M29" i="9"/>
  <c r="H32" i="9"/>
  <c r="H37" i="9" s="1"/>
  <c r="I18" i="9"/>
  <c r="J10" i="9"/>
  <c r="J18" i="9" s="1"/>
  <c r="K20" i="9"/>
  <c r="I36" i="9"/>
  <c r="J33" i="9"/>
  <c r="K35" i="9"/>
  <c r="J35" i="9"/>
  <c r="M39" i="9"/>
  <c r="L42" i="9"/>
  <c r="M42" i="9" s="1"/>
  <c r="K48" i="9"/>
  <c r="K51" i="9"/>
  <c r="L49" i="9"/>
  <c r="L51" i="9" s="1"/>
  <c r="L9" i="9"/>
  <c r="L13" i="9"/>
  <c r="M13" i="9" s="1"/>
  <c r="L17" i="9"/>
  <c r="M17" i="9" s="1"/>
  <c r="F23" i="9"/>
  <c r="G19" i="9"/>
  <c r="G23" i="9" s="1"/>
  <c r="J29" i="9"/>
  <c r="K31" i="9"/>
  <c r="J31" i="9"/>
  <c r="K43" i="9"/>
  <c r="M41" i="9"/>
  <c r="F51" i="9"/>
  <c r="G49" i="9"/>
  <c r="G51" i="9" s="1"/>
  <c r="L12" i="5"/>
  <c r="L13" i="5"/>
  <c r="L14" i="5"/>
  <c r="L15" i="5"/>
  <c r="L16" i="5"/>
  <c r="L17" i="5"/>
  <c r="L18" i="5"/>
  <c r="L19" i="5"/>
  <c r="L20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I12" i="5"/>
  <c r="I13" i="5"/>
  <c r="I14" i="5"/>
  <c r="I15" i="5"/>
  <c r="I16" i="5"/>
  <c r="I17" i="5"/>
  <c r="I18" i="5"/>
  <c r="I19" i="5"/>
  <c r="I20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F12" i="5"/>
  <c r="F13" i="5"/>
  <c r="F14" i="5"/>
  <c r="F15" i="5"/>
  <c r="F16" i="5"/>
  <c r="F17" i="5"/>
  <c r="F18" i="5"/>
  <c r="F19" i="5"/>
  <c r="F20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L11" i="5"/>
  <c r="I11" i="5"/>
  <c r="F11" i="5"/>
  <c r="L12" i="2"/>
  <c r="L13" i="2"/>
  <c r="L14" i="2"/>
  <c r="L15" i="2"/>
  <c r="L16" i="2"/>
  <c r="L17" i="2"/>
  <c r="L18" i="2"/>
  <c r="L19" i="2"/>
  <c r="L20" i="2"/>
  <c r="L21" i="2"/>
  <c r="L27" i="2"/>
  <c r="L28" i="2"/>
  <c r="L29" i="2"/>
  <c r="L30" i="2"/>
  <c r="L31" i="2"/>
  <c r="L32" i="2"/>
  <c r="L33" i="2"/>
  <c r="L34" i="2"/>
  <c r="L35" i="2"/>
  <c r="L36" i="2"/>
  <c r="L37" i="2"/>
  <c r="L38" i="2"/>
  <c r="L42" i="2"/>
  <c r="L43" i="2"/>
  <c r="L44" i="2"/>
  <c r="L51" i="2"/>
  <c r="L52" i="2"/>
  <c r="L53" i="2"/>
  <c r="L54" i="2"/>
  <c r="L55" i="2"/>
  <c r="L56" i="2"/>
  <c r="L57" i="2"/>
  <c r="L58" i="2"/>
  <c r="I12" i="2"/>
  <c r="I13" i="2"/>
  <c r="I14" i="2"/>
  <c r="I15" i="2"/>
  <c r="I16" i="2"/>
  <c r="I17" i="2"/>
  <c r="I18" i="2"/>
  <c r="I19" i="2"/>
  <c r="I20" i="2"/>
  <c r="I21" i="2"/>
  <c r="I27" i="2"/>
  <c r="I28" i="2"/>
  <c r="I29" i="2"/>
  <c r="I30" i="2"/>
  <c r="I31" i="2"/>
  <c r="I32" i="2"/>
  <c r="I33" i="2"/>
  <c r="I34" i="2"/>
  <c r="I35" i="2"/>
  <c r="I36" i="2"/>
  <c r="I37" i="2"/>
  <c r="I38" i="2"/>
  <c r="I42" i="2"/>
  <c r="I43" i="2"/>
  <c r="I44" i="2"/>
  <c r="I51" i="2"/>
  <c r="I52" i="2"/>
  <c r="I53" i="2"/>
  <c r="I54" i="2"/>
  <c r="I55" i="2"/>
  <c r="I56" i="2"/>
  <c r="I57" i="2"/>
  <c r="I58" i="2"/>
  <c r="F12" i="2"/>
  <c r="F13" i="2"/>
  <c r="F14" i="2"/>
  <c r="F15" i="2"/>
  <c r="F16" i="2"/>
  <c r="F17" i="2"/>
  <c r="F18" i="2"/>
  <c r="F19" i="2"/>
  <c r="F20" i="2"/>
  <c r="F21" i="2"/>
  <c r="F27" i="2"/>
  <c r="F28" i="2"/>
  <c r="F29" i="2"/>
  <c r="F30" i="2"/>
  <c r="F31" i="2"/>
  <c r="F32" i="2"/>
  <c r="F33" i="2"/>
  <c r="F34" i="2"/>
  <c r="F35" i="2"/>
  <c r="F36" i="2"/>
  <c r="F37" i="2"/>
  <c r="F38" i="2"/>
  <c r="F42" i="2"/>
  <c r="F43" i="2"/>
  <c r="F44" i="2"/>
  <c r="F51" i="2"/>
  <c r="F52" i="2"/>
  <c r="F53" i="2"/>
  <c r="F54" i="2"/>
  <c r="F55" i="2"/>
  <c r="F56" i="2"/>
  <c r="F57" i="2"/>
  <c r="F58" i="2"/>
  <c r="L11" i="2"/>
  <c r="I11" i="2"/>
  <c r="F11" i="2"/>
  <c r="H23" i="9" l="1"/>
  <c r="H24" i="9" s="1"/>
  <c r="F37" i="9"/>
  <c r="I21" i="9"/>
  <c r="J21" i="9" s="1"/>
  <c r="N21" i="9"/>
  <c r="K44" i="8"/>
  <c r="I32" i="9"/>
  <c r="J44" i="9"/>
  <c r="I43" i="9"/>
  <c r="I44" i="9" s="1"/>
  <c r="J50" i="9"/>
  <c r="J51" i="9" s="1"/>
  <c r="J52" i="9" s="1"/>
  <c r="F24" i="9"/>
  <c r="F26" i="9" s="1"/>
  <c r="F28" i="9" s="1"/>
  <c r="K37" i="8"/>
  <c r="G37" i="9"/>
  <c r="J20" i="9"/>
  <c r="N20" i="9"/>
  <c r="N23" i="9"/>
  <c r="I22" i="9"/>
  <c r="J22" i="9" s="1"/>
  <c r="L48" i="9"/>
  <c r="L18" i="9"/>
  <c r="G24" i="9"/>
  <c r="G26" i="9" s="1"/>
  <c r="G28" i="9" s="1"/>
  <c r="L22" i="9"/>
  <c r="M22" i="9" s="1"/>
  <c r="M9" i="9"/>
  <c r="M18" i="9" s="1"/>
  <c r="L31" i="9"/>
  <c r="M31" i="9" s="1"/>
  <c r="L52" i="9"/>
  <c r="K36" i="9"/>
  <c r="L35" i="9"/>
  <c r="L36" i="9" s="1"/>
  <c r="E26" i="9"/>
  <c r="N24" i="9"/>
  <c r="G52" i="9"/>
  <c r="J36" i="9"/>
  <c r="H23" i="8"/>
  <c r="K19" i="8"/>
  <c r="M38" i="9"/>
  <c r="M40" i="9" s="1"/>
  <c r="K22" i="8"/>
  <c r="K21" i="8"/>
  <c r="L30" i="9"/>
  <c r="K32" i="9"/>
  <c r="L43" i="9"/>
  <c r="L44" i="9" s="1"/>
  <c r="M43" i="9"/>
  <c r="J32" i="9"/>
  <c r="M49" i="9"/>
  <c r="M51" i="9" s="1"/>
  <c r="M52" i="9" s="1"/>
  <c r="K20" i="8"/>
  <c r="H25" i="9"/>
  <c r="F52" i="9"/>
  <c r="K44" i="9"/>
  <c r="K52" i="9"/>
  <c r="I37" i="9"/>
  <c r="L20" i="9"/>
  <c r="M20" i="9" s="1"/>
  <c r="K23" i="9"/>
  <c r="K24" i="9" s="1"/>
  <c r="L19" i="9"/>
  <c r="M19" i="9" s="1"/>
  <c r="N38" i="9"/>
  <c r="G40" i="9"/>
  <c r="G44" i="9" s="1"/>
  <c r="E28" i="8"/>
  <c r="E54" i="5"/>
  <c r="D54" i="5"/>
  <c r="C54" i="5"/>
  <c r="L54" i="5"/>
  <c r="I54" i="5"/>
  <c r="F54" i="5"/>
  <c r="F56" i="9" l="1"/>
  <c r="I23" i="9"/>
  <c r="I24" i="9" s="1"/>
  <c r="J23" i="9"/>
  <c r="J24" i="9" s="1"/>
  <c r="D58" i="5"/>
  <c r="M44" i="9"/>
  <c r="K25" i="9"/>
  <c r="I25" i="9"/>
  <c r="J25" i="9" s="1"/>
  <c r="H24" i="8"/>
  <c r="N23" i="8"/>
  <c r="L32" i="9"/>
  <c r="L37" i="9" s="1"/>
  <c r="E28" i="9"/>
  <c r="K37" i="9"/>
  <c r="E56" i="8"/>
  <c r="M23" i="9"/>
  <c r="M24" i="9" s="1"/>
  <c r="K23" i="8"/>
  <c r="K24" i="8" s="1"/>
  <c r="J37" i="9"/>
  <c r="M35" i="9"/>
  <c r="M36" i="9" s="1"/>
  <c r="L23" i="9"/>
  <c r="L24" i="9" s="1"/>
  <c r="H26" i="9"/>
  <c r="N26" i="9" s="1"/>
  <c r="M30" i="9"/>
  <c r="M32" i="9" s="1"/>
  <c r="G56" i="9"/>
  <c r="D59" i="5"/>
  <c r="D62" i="5" l="1"/>
  <c r="J26" i="9"/>
  <c r="I26" i="9"/>
  <c r="L25" i="9"/>
  <c r="L26" i="9" s="1"/>
  <c r="M37" i="9"/>
  <c r="H25" i="8"/>
  <c r="H26" i="8" s="1"/>
  <c r="N24" i="8"/>
  <c r="H27" i="9"/>
  <c r="H28" i="9" s="1"/>
  <c r="H56" i="9" s="1"/>
  <c r="E56" i="9"/>
  <c r="K26" i="9"/>
  <c r="D61" i="5"/>
  <c r="E59" i="2"/>
  <c r="D59" i="2"/>
  <c r="C59" i="2"/>
  <c r="L1" i="8" l="1"/>
  <c r="I46" i="8" s="1"/>
  <c r="J46" i="8" s="1"/>
  <c r="L2" i="8"/>
  <c r="M25" i="9"/>
  <c r="M26" i="9" s="1"/>
  <c r="H27" i="8"/>
  <c r="N26" i="8"/>
  <c r="N33" i="9"/>
  <c r="K25" i="8"/>
  <c r="K26" i="8" s="1"/>
  <c r="N28" i="9"/>
  <c r="I27" i="9"/>
  <c r="J27" i="9" s="1"/>
  <c r="J28" i="9" s="1"/>
  <c r="J56" i="9" s="1"/>
  <c r="N27" i="9"/>
  <c r="K27" i="9"/>
  <c r="F59" i="2"/>
  <c r="L59" i="2"/>
  <c r="I59" i="2"/>
  <c r="H28" i="8" l="1"/>
  <c r="H56" i="8" s="1"/>
  <c r="N27" i="8"/>
  <c r="I38" i="8"/>
  <c r="I39" i="8"/>
  <c r="J39" i="8" s="1"/>
  <c r="I42" i="8"/>
  <c r="J42" i="8" s="1"/>
  <c r="F38" i="8"/>
  <c r="G38" i="8" s="1"/>
  <c r="L46" i="8"/>
  <c r="M46" i="8" s="1"/>
  <c r="L38" i="8"/>
  <c r="M38" i="8" s="1"/>
  <c r="L47" i="8"/>
  <c r="M47" i="8" s="1"/>
  <c r="F46" i="8"/>
  <c r="G46" i="8" s="1"/>
  <c r="F45" i="8"/>
  <c r="G45" i="8" s="1"/>
  <c r="L39" i="8"/>
  <c r="M39" i="8" s="1"/>
  <c r="F50" i="8"/>
  <c r="G50" i="8" s="1"/>
  <c r="I49" i="8"/>
  <c r="J49" i="8" s="1"/>
  <c r="F39" i="8"/>
  <c r="G39" i="8" s="1"/>
  <c r="F42" i="8"/>
  <c r="G42" i="8" s="1"/>
  <c r="L41" i="8"/>
  <c r="M41" i="8" s="1"/>
  <c r="L45" i="8"/>
  <c r="M45" i="8" s="1"/>
  <c r="L50" i="8"/>
  <c r="M50" i="8" s="1"/>
  <c r="F47" i="8"/>
  <c r="G47" i="8" s="1"/>
  <c r="I47" i="8"/>
  <c r="J47" i="8" s="1"/>
  <c r="F41" i="8"/>
  <c r="L42" i="8"/>
  <c r="M42" i="8" s="1"/>
  <c r="L49" i="8"/>
  <c r="M49" i="8" s="1"/>
  <c r="I50" i="8"/>
  <c r="J50" i="8" s="1"/>
  <c r="I41" i="8"/>
  <c r="J41" i="8" s="1"/>
  <c r="F49" i="8"/>
  <c r="I45" i="8"/>
  <c r="J45" i="8" s="1"/>
  <c r="N33" i="8"/>
  <c r="J38" i="8"/>
  <c r="I28" i="9"/>
  <c r="I56" i="9" s="1"/>
  <c r="L27" i="9"/>
  <c r="L28" i="9" s="1"/>
  <c r="L56" i="9" s="1"/>
  <c r="K28" i="9"/>
  <c r="K56" i="9" s="1"/>
  <c r="K27" i="8"/>
  <c r="K28" i="8" s="1"/>
  <c r="K56" i="8" s="1"/>
  <c r="D63" i="2"/>
  <c r="D62" i="2"/>
  <c r="J40" i="8" l="1"/>
  <c r="N28" i="8"/>
  <c r="I40" i="8"/>
  <c r="F51" i="8"/>
  <c r="M43" i="8"/>
  <c r="L40" i="8"/>
  <c r="M48" i="8"/>
  <c r="M40" i="8"/>
  <c r="F43" i="8"/>
  <c r="G49" i="8"/>
  <c r="G51" i="8" s="1"/>
  <c r="I48" i="8"/>
  <c r="I43" i="8"/>
  <c r="G41" i="8"/>
  <c r="G43" i="8" s="1"/>
  <c r="L48" i="8"/>
  <c r="L51" i="8"/>
  <c r="F40" i="8"/>
  <c r="I51" i="8"/>
  <c r="L43" i="8"/>
  <c r="J48" i="8"/>
  <c r="M51" i="8"/>
  <c r="F48" i="8"/>
  <c r="J51" i="8"/>
  <c r="J43" i="8"/>
  <c r="J44" i="8" s="1"/>
  <c r="G48" i="8"/>
  <c r="N45" i="8"/>
  <c r="N38" i="8"/>
  <c r="G40" i="8"/>
  <c r="M27" i="9"/>
  <c r="M28" i="9" s="1"/>
  <c r="M56" i="9" s="1"/>
  <c r="D65" i="2"/>
  <c r="D66" i="2"/>
  <c r="I44" i="8" l="1"/>
  <c r="M52" i="8"/>
  <c r="M44" i="8"/>
  <c r="F44" i="8"/>
  <c r="J52" i="8"/>
  <c r="I52" i="8"/>
  <c r="L52" i="8"/>
  <c r="F52" i="8"/>
  <c r="L44" i="8"/>
  <c r="G52" i="8"/>
  <c r="G44" i="8"/>
  <c r="L5" i="8"/>
  <c r="L4" i="8"/>
  <c r="L27" i="8" s="1"/>
  <c r="M27" i="8" s="1"/>
  <c r="F12" i="8"/>
  <c r="G12" i="8" s="1"/>
  <c r="L14" i="8"/>
  <c r="M14" i="8" s="1"/>
  <c r="L34" i="8" l="1"/>
  <c r="M34" i="8" s="1"/>
  <c r="I29" i="8"/>
  <c r="I27" i="8"/>
  <c r="J27" i="8" s="1"/>
  <c r="F35" i="8"/>
  <c r="G35" i="8" s="1"/>
  <c r="I21" i="8"/>
  <c r="J21" i="8" s="1"/>
  <c r="L33" i="8"/>
  <c r="I22" i="8"/>
  <c r="J22" i="8" s="1"/>
  <c r="L13" i="8"/>
  <c r="M13" i="8" s="1"/>
  <c r="L22" i="8"/>
  <c r="M22" i="8" s="1"/>
  <c r="L10" i="8"/>
  <c r="M10" i="8" s="1"/>
  <c r="I30" i="8"/>
  <c r="J30" i="8" s="1"/>
  <c r="F29" i="8"/>
  <c r="G29" i="8" s="1"/>
  <c r="I25" i="8"/>
  <c r="J25" i="8" s="1"/>
  <c r="L15" i="8"/>
  <c r="M15" i="8" s="1"/>
  <c r="L29" i="8"/>
  <c r="M29" i="8" s="1"/>
  <c r="I35" i="8"/>
  <c r="J35" i="8" s="1"/>
  <c r="I34" i="8"/>
  <c r="J34" i="8" s="1"/>
  <c r="L20" i="8"/>
  <c r="M20" i="8" s="1"/>
  <c r="L9" i="8"/>
  <c r="M9" i="8" s="1"/>
  <c r="L16" i="8"/>
  <c r="M16" i="8" s="1"/>
  <c r="F15" i="8"/>
  <c r="G15" i="8" s="1"/>
  <c r="F31" i="8"/>
  <c r="G31" i="8" s="1"/>
  <c r="I33" i="8"/>
  <c r="J33" i="8" s="1"/>
  <c r="L19" i="8"/>
  <c r="M19" i="8" s="1"/>
  <c r="I19" i="8"/>
  <c r="J19" i="8" s="1"/>
  <c r="L35" i="8"/>
  <c r="M35" i="8" s="1"/>
  <c r="L17" i="8"/>
  <c r="M17" i="8" s="1"/>
  <c r="F9" i="8"/>
  <c r="G9" i="8" s="1"/>
  <c r="F27" i="8"/>
  <c r="G27" i="8" s="1"/>
  <c r="I10" i="8"/>
  <c r="J10" i="8" s="1"/>
  <c r="F16" i="8"/>
  <c r="G16" i="8" s="1"/>
  <c r="I9" i="8"/>
  <c r="J9" i="8" s="1"/>
  <c r="F21" i="8"/>
  <c r="G21" i="8" s="1"/>
  <c r="L25" i="8"/>
  <c r="M25" i="8" s="1"/>
  <c r="L21" i="8"/>
  <c r="M21" i="8" s="1"/>
  <c r="I20" i="8"/>
  <c r="J20" i="8" s="1"/>
  <c r="L11" i="8"/>
  <c r="M11" i="8" s="1"/>
  <c r="L31" i="8"/>
  <c r="M31" i="8" s="1"/>
  <c r="L12" i="8"/>
  <c r="M12" i="8" s="1"/>
  <c r="L30" i="8"/>
  <c r="M30" i="8" s="1"/>
  <c r="F33" i="8"/>
  <c r="I13" i="8"/>
  <c r="J13" i="8" s="1"/>
  <c r="F14" i="8"/>
  <c r="G14" i="8" s="1"/>
  <c r="F19" i="8"/>
  <c r="G19" i="8" s="1"/>
  <c r="F17" i="8"/>
  <c r="G17" i="8" s="1"/>
  <c r="I16" i="8"/>
  <c r="J16" i="8" s="1"/>
  <c r="F13" i="8"/>
  <c r="G13" i="8" s="1"/>
  <c r="I12" i="8"/>
  <c r="J12" i="8" s="1"/>
  <c r="I17" i="8"/>
  <c r="J17" i="8" s="1"/>
  <c r="I14" i="8"/>
  <c r="J14" i="8" s="1"/>
  <c r="F30" i="8"/>
  <c r="G30" i="8" s="1"/>
  <c r="I11" i="8"/>
  <c r="J11" i="8" s="1"/>
  <c r="I31" i="8"/>
  <c r="J31" i="8" s="1"/>
  <c r="I15" i="8"/>
  <c r="J15" i="8" s="1"/>
  <c r="F10" i="8"/>
  <c r="G10" i="8" s="1"/>
  <c r="F25" i="8"/>
  <c r="G25" i="8" s="1"/>
  <c r="F11" i="8"/>
  <c r="G11" i="8" s="1"/>
  <c r="F20" i="8"/>
  <c r="G20" i="8" s="1"/>
  <c r="F34" i="8"/>
  <c r="G34" i="8" s="1"/>
  <c r="F22" i="8"/>
  <c r="G22" i="8" s="1"/>
  <c r="M33" i="8"/>
  <c r="J29" i="8"/>
  <c r="J23" i="8" l="1"/>
  <c r="J24" i="8" s="1"/>
  <c r="J26" i="8" s="1"/>
  <c r="J28" i="8" s="1"/>
  <c r="I23" i="8"/>
  <c r="L23" i="8"/>
  <c r="M23" i="8"/>
  <c r="J36" i="8"/>
  <c r="I36" i="8"/>
  <c r="M36" i="8"/>
  <c r="L36" i="8"/>
  <c r="F36" i="8"/>
  <c r="M32" i="8"/>
  <c r="M18" i="8"/>
  <c r="L32" i="8"/>
  <c r="G33" i="8"/>
  <c r="G36" i="8" s="1"/>
  <c r="L18" i="8"/>
  <c r="I32" i="8"/>
  <c r="J32" i="8"/>
  <c r="F32" i="8"/>
  <c r="G18" i="8"/>
  <c r="I18" i="8"/>
  <c r="G32" i="8"/>
  <c r="J18" i="8"/>
  <c r="F18" i="8"/>
  <c r="G23" i="8"/>
  <c r="F23" i="8"/>
  <c r="I24" i="8" l="1"/>
  <c r="I26" i="8" s="1"/>
  <c r="I28" i="8" s="1"/>
  <c r="F37" i="8"/>
  <c r="M24" i="8"/>
  <c r="M26" i="8" s="1"/>
  <c r="M28" i="8" s="1"/>
  <c r="L24" i="8"/>
  <c r="L26" i="8" s="1"/>
  <c r="L28" i="8" s="1"/>
  <c r="J37" i="8"/>
  <c r="J56" i="8" s="1"/>
  <c r="I37" i="8"/>
  <c r="I56" i="8" s="1"/>
  <c r="M37" i="8"/>
  <c r="L37" i="8"/>
  <c r="G24" i="8"/>
  <c r="G26" i="8" s="1"/>
  <c r="G28" i="8" s="1"/>
  <c r="F24" i="8"/>
  <c r="F26" i="8" s="1"/>
  <c r="F28" i="8" s="1"/>
  <c r="G37" i="8"/>
  <c r="L56" i="8" l="1"/>
  <c r="M56" i="8"/>
  <c r="G56" i="8"/>
  <c r="F5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</author>
  </authors>
  <commentList>
    <comment ref="D9" authorId="0" shapeId="0" xr:uid="{00000000-0006-0000-02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工事費目毎に税抜額を記載
共通仮設費、現場管理費、一般管理費を除く（この費目は下記の共通経費等欄に入力）</t>
        </r>
      </text>
    </comment>
    <comment ref="N9" authorId="1" shapeId="0" xr:uid="{00000000-0006-0000-0200-000002000000}">
      <text>
        <r>
          <rPr>
            <b/>
            <sz val="14"/>
            <color indexed="81"/>
            <rFont val="MS P ゴシック"/>
            <family val="3"/>
            <charset val="128"/>
          </rPr>
          <t>対象外経費が含まれる場合、その内容(費目等)を記載</t>
        </r>
      </text>
    </comment>
    <comment ref="H10" authorId="0" shapeId="0" xr:uid="{00000000-0006-0000-02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対象外経費が含まれる場合、金額を入力</t>
        </r>
      </text>
    </comment>
    <comment ref="H33" authorId="0" shapeId="0" xr:uid="{00000000-0006-0000-02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工事費の対象経費の2.6%を超える場合、その超えた額を入力</t>
        </r>
      </text>
    </comment>
    <comment ref="E53" authorId="0" shapeId="0" xr:uid="{00000000-0006-0000-02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備品購入費の額を記入
耐震・老朽整備は記載不要</t>
        </r>
      </text>
    </comment>
    <comment ref="H53" authorId="0" shapeId="0" xr:uid="{00000000-0006-0000-02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開設準備費が補助対象経費を超えた金額を記入
耐震・老朽整備は記載不要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a</author>
  </authors>
  <commentList>
    <comment ref="D9" authorId="0" shapeId="0" xr:uid="{00000000-0006-0000-0300-000001000000}">
      <text>
        <r>
          <rPr>
            <b/>
            <sz val="14"/>
            <color indexed="81"/>
            <rFont val="ＭＳ Ｐゴシック"/>
            <family val="3"/>
            <charset val="128"/>
          </rPr>
          <t>工事費目毎に税抜額を記載
共通仮設費、現場管理費、一般管理費を除く（この費目は下記の共通経費等欄に入力）</t>
        </r>
      </text>
    </comment>
    <comment ref="N9" authorId="1" shapeId="0" xr:uid="{00000000-0006-0000-0300-000002000000}">
      <text>
        <r>
          <rPr>
            <b/>
            <sz val="14"/>
            <color indexed="81"/>
            <rFont val="MS P ゴシック"/>
            <family val="3"/>
            <charset val="128"/>
          </rPr>
          <t>対象外経費が含まれる場合、その内容(費目等)を記載</t>
        </r>
      </text>
    </comment>
    <comment ref="H10" authorId="0" shapeId="0" xr:uid="{00000000-0006-0000-0300-000003000000}">
      <text>
        <r>
          <rPr>
            <b/>
            <sz val="14"/>
            <color indexed="81"/>
            <rFont val="ＭＳ Ｐゴシック"/>
            <family val="3"/>
            <charset val="128"/>
          </rPr>
          <t>対象外経費が含まれる場合、金額を入力</t>
        </r>
      </text>
    </comment>
    <comment ref="H33" authorId="0" shapeId="0" xr:uid="{00000000-0006-0000-0300-000004000000}">
      <text>
        <r>
          <rPr>
            <b/>
            <sz val="14"/>
            <color indexed="81"/>
            <rFont val="ＭＳ Ｐゴシック"/>
            <family val="3"/>
            <charset val="128"/>
          </rPr>
          <t>工事費の対象経費の2.6%を超える場合、その超えた額を入力</t>
        </r>
      </text>
    </comment>
    <comment ref="E53" authorId="0" shapeId="0" xr:uid="{00000000-0006-0000-0300-000005000000}">
      <text>
        <r>
          <rPr>
            <b/>
            <sz val="14"/>
            <color indexed="81"/>
            <rFont val="ＭＳ Ｐゴシック"/>
            <family val="3"/>
            <charset val="128"/>
          </rPr>
          <t>備品購入費の額を記入
耐震・老朽整備は記載不要</t>
        </r>
      </text>
    </comment>
    <comment ref="H53" authorId="0" shapeId="0" xr:uid="{00000000-0006-0000-0300-000006000000}">
      <text>
        <r>
          <rPr>
            <b/>
            <sz val="14"/>
            <color indexed="81"/>
            <rFont val="ＭＳ Ｐゴシック"/>
            <family val="3"/>
            <charset val="128"/>
          </rPr>
          <t>開設準備費が補助対象経費を超えた金額を記入
耐震・老朽整備は記載不要</t>
        </r>
      </text>
    </comment>
  </commentList>
</comments>
</file>

<file path=xl/sharedStrings.xml><?xml version="1.0" encoding="utf-8"?>
<sst xmlns="http://schemas.openxmlformats.org/spreadsheetml/2006/main" count="253" uniqueCount="111">
  <si>
    <t>（㎡）</t>
    <phoneticPr fontId="4"/>
  </si>
  <si>
    <t>階</t>
    <rPh sb="0" eb="1">
      <t>カイ</t>
    </rPh>
    <phoneticPr fontId="4"/>
  </si>
  <si>
    <t>１階</t>
    <rPh sb="1" eb="2">
      <t>カイ</t>
    </rPh>
    <phoneticPr fontId="4"/>
  </si>
  <si>
    <t>２階</t>
    <phoneticPr fontId="4"/>
  </si>
  <si>
    <t>合計</t>
    <rPh sb="0" eb="2">
      <t>ゴウケイ</t>
    </rPh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</si>
  <si>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</si>
  <si>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</si>
  <si>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</si>
  <si>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</si>
  <si>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按分率（教育）：</t>
    <rPh sb="0" eb="3">
      <t>アンブンリツ</t>
    </rPh>
    <rPh sb="4" eb="6">
      <t>キョウイク</t>
    </rPh>
    <phoneticPr fontId="4"/>
  </si>
  <si>
    <t>按分率（保育）：</t>
    <rPh sb="0" eb="3">
      <t>アンブンリツ</t>
    </rPh>
    <rPh sb="4" eb="6">
      <t>ホイク</t>
    </rPh>
    <phoneticPr fontId="4"/>
  </si>
  <si>
    <t>１号定員</t>
    <rPh sb="1" eb="2">
      <t>ゴウ</t>
    </rPh>
    <rPh sb="2" eb="4">
      <t>テイイン</t>
    </rPh>
    <phoneticPr fontId="3"/>
  </si>
  <si>
    <t>２号定員</t>
    <rPh sb="1" eb="2">
      <t>ゴウ</t>
    </rPh>
    <rPh sb="2" eb="4">
      <t>テイイン</t>
    </rPh>
    <phoneticPr fontId="3"/>
  </si>
  <si>
    <t>３号定員</t>
    <rPh sb="1" eb="2">
      <t>ゴウ</t>
    </rPh>
    <rPh sb="2" eb="4">
      <t>テイイン</t>
    </rPh>
    <phoneticPr fontId="3"/>
  </si>
  <si>
    <t>(人)</t>
    <rPh sb="1" eb="2">
      <t>ニン</t>
    </rPh>
    <phoneticPr fontId="3"/>
  </si>
  <si>
    <t>e</t>
    <phoneticPr fontId="3"/>
  </si>
  <si>
    <t>f</t>
    <phoneticPr fontId="4"/>
  </si>
  <si>
    <t>総事業費</t>
    <rPh sb="0" eb="4">
      <t>ソウジギョウヒ</t>
    </rPh>
    <phoneticPr fontId="8"/>
  </si>
  <si>
    <t>保育部分面積（b+e+f）：</t>
    <rPh sb="0" eb="2">
      <t>ホイク</t>
    </rPh>
    <rPh sb="2" eb="4">
      <t>ブブン</t>
    </rPh>
    <rPh sb="4" eb="6">
      <t>メンセキ</t>
    </rPh>
    <phoneticPr fontId="4"/>
  </si>
  <si>
    <t>教育部分面積 （ a+d ）：</t>
    <rPh sb="0" eb="2">
      <t>キョウイク</t>
    </rPh>
    <rPh sb="2" eb="4">
      <t>ブブン</t>
    </rPh>
    <rPh sb="4" eb="6">
      <t>メンセキ</t>
    </rPh>
    <phoneticPr fontId="4"/>
  </si>
  <si>
    <t>按分率（教育部分）：</t>
    <rPh sb="0" eb="3">
      <t>アンブンリツ</t>
    </rPh>
    <rPh sb="4" eb="6">
      <t>キョウイク</t>
    </rPh>
    <rPh sb="6" eb="8">
      <t>ブブン</t>
    </rPh>
    <phoneticPr fontId="3"/>
  </si>
  <si>
    <t>按分率（保育部分）：</t>
    <rPh sb="0" eb="3">
      <t>アンブンリツ</t>
    </rPh>
    <rPh sb="4" eb="6">
      <t>ホイク</t>
    </rPh>
    <rPh sb="6" eb="8">
      <t>ブブン</t>
    </rPh>
    <phoneticPr fontId="3"/>
  </si>
  <si>
    <t>③共有部分</t>
    <rPh sb="1" eb="3">
      <t>キョウユウ</t>
    </rPh>
    <rPh sb="3" eb="5">
      <t>ブブン</t>
    </rPh>
    <phoneticPr fontId="4"/>
  </si>
  <si>
    <t>①幼稚園部分
（幼稚園機能（１号）
専有部分）</t>
    <rPh sb="1" eb="4">
      <t>ヨウチエン</t>
    </rPh>
    <rPh sb="4" eb="6">
      <t>ブブン</t>
    </rPh>
    <rPh sb="8" eb="11">
      <t>ヨウチエン</t>
    </rPh>
    <rPh sb="11" eb="13">
      <t>キノウ</t>
    </rPh>
    <rPh sb="15" eb="16">
      <t>ゴウ</t>
    </rPh>
    <rPh sb="18" eb="20">
      <t>センユウ</t>
    </rPh>
    <rPh sb="20" eb="22">
      <t>ブブン</t>
    </rPh>
    <phoneticPr fontId="4"/>
  </si>
  <si>
    <t>部屋名</t>
    <rPh sb="0" eb="2">
      <t>ヘヤ</t>
    </rPh>
    <rPh sb="2" eb="3">
      <t>メイ</t>
    </rPh>
    <phoneticPr fontId="4"/>
  </si>
  <si>
    <t>②保育所部分
（保育所機能（２号、３号）
専有部分）</t>
    <rPh sb="1" eb="3">
      <t>ホイク</t>
    </rPh>
    <rPh sb="3" eb="4">
      <t>ショ</t>
    </rPh>
    <rPh sb="4" eb="6">
      <t>ブブン</t>
    </rPh>
    <rPh sb="8" eb="11">
      <t>ホイクショ</t>
    </rPh>
    <rPh sb="11" eb="13">
      <t>キノウ</t>
    </rPh>
    <rPh sb="15" eb="16">
      <t>ゴウ</t>
    </rPh>
    <rPh sb="18" eb="19">
      <t>ゴウ</t>
    </rPh>
    <rPh sb="21" eb="23">
      <t>センユウ</t>
    </rPh>
    <rPh sb="23" eb="25">
      <t>ブブン</t>
    </rPh>
    <phoneticPr fontId="4"/>
  </si>
  <si>
    <t>総事業費
（うち幼稚園部分）</t>
    <rPh sb="0" eb="4">
      <t>ソウジギョウヒ</t>
    </rPh>
    <rPh sb="8" eb="11">
      <t>ヨウチエン</t>
    </rPh>
    <rPh sb="11" eb="13">
      <t>ブブン</t>
    </rPh>
    <phoneticPr fontId="8"/>
  </si>
  <si>
    <t>総事業費
（うち保育所部分）</t>
    <rPh sb="0" eb="4">
      <t>ソウジギョウヒ</t>
    </rPh>
    <rPh sb="8" eb="11">
      <t>ホイクショ</t>
    </rPh>
    <rPh sb="11" eb="13">
      <t>ブブン</t>
    </rPh>
    <phoneticPr fontId="8"/>
  </si>
  <si>
    <t>実支出予定額
（うち幼稚園部分）</t>
    <rPh sb="0" eb="3">
      <t>ジツシシュツ</t>
    </rPh>
    <rPh sb="3" eb="5">
      <t>ヨテイ</t>
    </rPh>
    <rPh sb="5" eb="6">
      <t>ガク</t>
    </rPh>
    <rPh sb="10" eb="13">
      <t>ヨウチエン</t>
    </rPh>
    <rPh sb="13" eb="15">
      <t>ブブン</t>
    </rPh>
    <phoneticPr fontId="8"/>
  </si>
  <si>
    <t>実支出予定額
（うち保育所部分）</t>
    <rPh sb="0" eb="3">
      <t>ジツシシュツ</t>
    </rPh>
    <rPh sb="3" eb="5">
      <t>ヨテイ</t>
    </rPh>
    <rPh sb="5" eb="6">
      <t>ガク</t>
    </rPh>
    <rPh sb="10" eb="13">
      <t>ホイクショ</t>
    </rPh>
    <rPh sb="13" eb="15">
      <t>ブブン</t>
    </rPh>
    <phoneticPr fontId="8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</si>
  <si>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前</t>
    </r>
    <r>
      <rPr>
        <sz val="14"/>
        <rFont val="ＭＳ Ｐゴシック"/>
        <family val="3"/>
        <charset val="128"/>
      </rPr>
      <t>定員）</t>
    </r>
    <rPh sb="1" eb="3">
      <t>セイビ</t>
    </rPh>
    <rPh sb="3" eb="4">
      <t>マエ</t>
    </rPh>
    <rPh sb="4" eb="6">
      <t>テイイン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</si>
  <si>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後</t>
    </r>
    <r>
      <rPr>
        <sz val="14"/>
        <rFont val="ＭＳ Ｐゴシック"/>
        <family val="3"/>
        <charset val="128"/>
      </rPr>
      <t>定員）</t>
    </r>
    <rPh sb="1" eb="3">
      <t>セイビ</t>
    </rPh>
    <rPh sb="3" eb="4">
      <t>ゴ</t>
    </rPh>
    <rPh sb="4" eb="6">
      <t>テイイン</t>
    </rPh>
    <phoneticPr fontId="3"/>
  </si>
  <si>
    <r>
      <t>（整備</t>
    </r>
    <r>
      <rPr>
        <b/>
        <u/>
        <sz val="12"/>
        <color rgb="FFFF0000"/>
        <rFont val="ＭＳ Ｐゴシック"/>
        <family val="3"/>
        <charset val="128"/>
      </rPr>
      <t>後</t>
    </r>
    <r>
      <rPr>
        <sz val="12"/>
        <rFont val="ＭＳ Ｐゴシック"/>
        <family val="3"/>
        <charset val="128"/>
      </rPr>
      <t>定員）</t>
    </r>
    <phoneticPr fontId="3"/>
  </si>
  <si>
    <r>
      <t>（整備</t>
    </r>
    <r>
      <rPr>
        <b/>
        <u/>
        <sz val="12"/>
        <color rgb="FFFF0000"/>
        <rFont val="ＭＳ Ｐゴシック"/>
        <family val="3"/>
        <charset val="128"/>
      </rPr>
      <t>前</t>
    </r>
    <r>
      <rPr>
        <sz val="12"/>
        <rFont val="ＭＳ Ｐゴシック"/>
        <family val="3"/>
        <charset val="128"/>
      </rPr>
      <t>定員）</t>
    </r>
    <rPh sb="3" eb="4">
      <t>マエ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</si>
  <si>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前</t>
    </r>
    <r>
      <rPr>
        <b/>
        <sz val="14"/>
        <rFont val="ＭＳ Ｐゴシック"/>
        <family val="3"/>
        <charset val="128"/>
      </rPr>
      <t>按分率</t>
    </r>
    <r>
      <rPr>
        <sz val="14"/>
        <rFont val="ＭＳ Ｐゴシック"/>
        <family val="3"/>
        <charset val="128"/>
      </rPr>
      <t>）　
　　※解体撤去工事費、仮設施設整備工事費　</t>
    </r>
    <rPh sb="1" eb="3">
      <t>セイビ</t>
    </rPh>
    <rPh sb="3" eb="4">
      <t>マエ</t>
    </rPh>
    <rPh sb="4" eb="7">
      <t>アンブンリツ</t>
    </rPh>
    <phoneticPr fontId="3"/>
  </si>
  <si>
    <r>
      <t>（整備</t>
    </r>
    <r>
      <rPr>
        <b/>
        <u/>
        <sz val="14"/>
        <color rgb="FFFF0000"/>
        <rFont val="ＭＳ Ｐゴシック"/>
        <family val="3"/>
        <charset val="128"/>
      </rPr>
      <t>後</t>
    </r>
    <r>
      <rPr>
        <b/>
        <sz val="14"/>
        <rFont val="ＭＳ Ｐゴシック"/>
        <family val="3"/>
        <charset val="128"/>
      </rPr>
      <t>按分率</t>
    </r>
    <r>
      <rPr>
        <sz val="14"/>
        <rFont val="ＭＳ Ｐゴシック"/>
        <family val="3"/>
        <charset val="128"/>
      </rPr>
      <t>）　
　　※本体工事費</t>
    </r>
    <rPh sb="1" eb="3">
      <t>セイビ</t>
    </rPh>
    <rPh sb="3" eb="4">
      <t>ゴ</t>
    </rPh>
    <rPh sb="4" eb="7">
      <t>アンブンリツ</t>
    </rPh>
    <phoneticPr fontId="3"/>
  </si>
  <si>
    <t>１号</t>
    <rPh sb="1" eb="2">
      <t>ゴウ</t>
    </rPh>
    <phoneticPr fontId="3"/>
  </si>
  <si>
    <t>２号</t>
    <rPh sb="1" eb="2">
      <t>ゴウ</t>
    </rPh>
    <phoneticPr fontId="3"/>
  </si>
  <si>
    <t>３号</t>
    <rPh sb="1" eb="2">
      <t>ゴウ</t>
    </rPh>
    <phoneticPr fontId="3"/>
  </si>
  <si>
    <t>（人）</t>
    <rPh sb="1" eb="2">
      <t>ニン</t>
    </rPh>
    <phoneticPr fontId="4"/>
  </si>
  <si>
    <t>共有部分按分割合</t>
    <rPh sb="0" eb="2">
      <t>キョウユウ</t>
    </rPh>
    <rPh sb="2" eb="4">
      <t>ブブン</t>
    </rPh>
    <rPh sb="4" eb="6">
      <t>アンブン</t>
    </rPh>
    <rPh sb="6" eb="8">
      <t>ワリアイ</t>
    </rPh>
    <phoneticPr fontId="3"/>
  </si>
  <si>
    <t>うち、１号部分</t>
    <rPh sb="4" eb="5">
      <t>ゴウ</t>
    </rPh>
    <rPh sb="5" eb="7">
      <t>ブブン</t>
    </rPh>
    <phoneticPr fontId="4"/>
  </si>
  <si>
    <t>うち、２号部分</t>
    <rPh sb="4" eb="5">
      <t>ゴウ</t>
    </rPh>
    <rPh sb="5" eb="7">
      <t>ブブン</t>
    </rPh>
    <phoneticPr fontId="4"/>
  </si>
  <si>
    <t>うち、３号部分</t>
    <rPh sb="4" eb="5">
      <t>ゴウ</t>
    </rPh>
    <rPh sb="5" eb="7">
      <t>ブブン</t>
    </rPh>
    <phoneticPr fontId="4"/>
  </si>
  <si>
    <t>項目</t>
    <rPh sb="0" eb="2">
      <t>コウモク</t>
    </rPh>
    <phoneticPr fontId="3"/>
  </si>
  <si>
    <t>備考</t>
    <rPh sb="0" eb="2">
      <t>ビコウ</t>
    </rPh>
    <phoneticPr fontId="8"/>
  </si>
  <si>
    <t>工事費</t>
    <rPh sb="0" eb="3">
      <t>コウジヒ</t>
    </rPh>
    <phoneticPr fontId="3"/>
  </si>
  <si>
    <t>工事価格合計①</t>
    <rPh sb="0" eb="2">
      <t>コウジ</t>
    </rPh>
    <rPh sb="2" eb="4">
      <t>カカク</t>
    </rPh>
    <rPh sb="4" eb="6">
      <t>ゴウケイ</t>
    </rPh>
    <phoneticPr fontId="3"/>
  </si>
  <si>
    <t>共通経費等</t>
    <rPh sb="0" eb="2">
      <t>キョウツウ</t>
    </rPh>
    <rPh sb="2" eb="4">
      <t>ケイヒ</t>
    </rPh>
    <rPh sb="4" eb="5">
      <t>トウ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</si>
  <si>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2"/>
  </si>
  <si>
    <t>現場管理費</t>
    <rPh sb="0" eb="2">
      <t>ゲンバ</t>
    </rPh>
    <rPh sb="2" eb="5">
      <t>カンリヒ</t>
    </rPh>
    <phoneticPr fontId="2"/>
  </si>
  <si>
    <t>一般管理費</t>
    <rPh sb="0" eb="2">
      <t>イッパン</t>
    </rPh>
    <rPh sb="2" eb="5">
      <t>カンリヒ</t>
    </rPh>
    <phoneticPr fontId="2"/>
  </si>
  <si>
    <t>共通経費等合計②</t>
    <rPh sb="0" eb="2">
      <t>キョウツウ</t>
    </rPh>
    <rPh sb="2" eb="4">
      <t>ケイヒ</t>
    </rPh>
    <rPh sb="4" eb="5">
      <t>トウ</t>
    </rPh>
    <rPh sb="5" eb="7">
      <t>ゴウケイ</t>
    </rPh>
    <phoneticPr fontId="3"/>
  </si>
  <si>
    <t>工事費小計①＋②</t>
    <rPh sb="0" eb="3">
      <t>コウジヒ</t>
    </rPh>
    <rPh sb="3" eb="5">
      <t>ショウケイ</t>
    </rPh>
    <phoneticPr fontId="3"/>
  </si>
  <si>
    <t>工事費小計</t>
    <rPh sb="0" eb="3">
      <t>コウジヒ</t>
    </rPh>
    <rPh sb="3" eb="5">
      <t>ショウケイ</t>
    </rPh>
    <phoneticPr fontId="3"/>
  </si>
  <si>
    <t>消費税</t>
    <rPh sb="0" eb="3">
      <t>ショウヒゼイ</t>
    </rPh>
    <phoneticPr fontId="3"/>
  </si>
  <si>
    <t>合計</t>
    <rPh sb="0" eb="2">
      <t>ゴウケイ</t>
    </rPh>
    <phoneticPr fontId="3"/>
  </si>
  <si>
    <t>設計</t>
    <rPh sb="0" eb="2">
      <t>セッケイ</t>
    </rPh>
    <phoneticPr fontId="3"/>
  </si>
  <si>
    <t>設計業務</t>
    <rPh sb="0" eb="2">
      <t>セッケイ</t>
    </rPh>
    <rPh sb="2" eb="4">
      <t>ギョウム</t>
    </rPh>
    <phoneticPr fontId="2"/>
  </si>
  <si>
    <t>小計</t>
    <rPh sb="0" eb="2">
      <t>ショウケイ</t>
    </rPh>
    <phoneticPr fontId="3"/>
  </si>
  <si>
    <t>その他工事事務費</t>
    <rPh sb="2" eb="3">
      <t>タ</t>
    </rPh>
    <rPh sb="3" eb="5">
      <t>コウジ</t>
    </rPh>
    <rPh sb="5" eb="8">
      <t>ジムヒ</t>
    </rPh>
    <phoneticPr fontId="2"/>
  </si>
  <si>
    <t>消費税</t>
    <rPh sb="0" eb="3">
      <t>ショウヒゼイ</t>
    </rPh>
    <phoneticPr fontId="2"/>
  </si>
  <si>
    <t>小計</t>
    <rPh sb="0" eb="2">
      <t>ショウケイ</t>
    </rPh>
    <phoneticPr fontId="2"/>
  </si>
  <si>
    <t>解体工事費</t>
    <rPh sb="0" eb="2">
      <t>カイタイ</t>
    </rPh>
    <rPh sb="2" eb="5">
      <t>コウジヒ</t>
    </rPh>
    <phoneticPr fontId="3"/>
  </si>
  <si>
    <t>工事費</t>
    <rPh sb="0" eb="2">
      <t>コウジ</t>
    </rPh>
    <rPh sb="2" eb="3">
      <t>ヒ</t>
    </rPh>
    <phoneticPr fontId="3"/>
  </si>
  <si>
    <t>工事費</t>
    <rPh sb="0" eb="3">
      <t>コウジヒ</t>
    </rPh>
    <phoneticPr fontId="2"/>
  </si>
  <si>
    <t>事務費</t>
    <rPh sb="0" eb="3">
      <t>ジムヒ</t>
    </rPh>
    <phoneticPr fontId="3"/>
  </si>
  <si>
    <t>合計</t>
    <rPh sb="0" eb="2">
      <t>ゴウケイ</t>
    </rPh>
    <phoneticPr fontId="2"/>
  </si>
  <si>
    <t>開設準備</t>
    <rPh sb="0" eb="2">
      <t>カイセツ</t>
    </rPh>
    <rPh sb="2" eb="4">
      <t>ジュンビ</t>
    </rPh>
    <phoneticPr fontId="2"/>
  </si>
  <si>
    <t>土地借料</t>
    <rPh sb="0" eb="2">
      <t>トチ</t>
    </rPh>
    <rPh sb="2" eb="4">
      <t>シャクリョウ</t>
    </rPh>
    <phoneticPr fontId="2"/>
  </si>
  <si>
    <t>総合計</t>
    <rPh sb="0" eb="3">
      <t>ソウゴウケイ</t>
    </rPh>
    <phoneticPr fontId="3"/>
  </si>
  <si>
    <t>仮設工事費</t>
    <rPh sb="0" eb="2">
      <t>カセツ</t>
    </rPh>
    <rPh sb="2" eb="5">
      <t>コウジヒ</t>
    </rPh>
    <phoneticPr fontId="3"/>
  </si>
  <si>
    <t>賃借料等</t>
    <rPh sb="0" eb="3">
      <t>チンシャクリョウ</t>
    </rPh>
    <rPh sb="3" eb="4">
      <t>トウ</t>
    </rPh>
    <phoneticPr fontId="2"/>
  </si>
  <si>
    <t>法人名</t>
    <rPh sb="0" eb="2">
      <t>ホウジン</t>
    </rPh>
    <rPh sb="2" eb="3">
      <t>メイ</t>
    </rPh>
    <phoneticPr fontId="3"/>
  </si>
  <si>
    <t>園名</t>
    <rPh sb="0" eb="2">
      <t>エンメイ</t>
    </rPh>
    <phoneticPr fontId="3"/>
  </si>
  <si>
    <t>市町村名</t>
    <rPh sb="0" eb="4">
      <t>シチョウソンメイ</t>
    </rPh>
    <phoneticPr fontId="3"/>
  </si>
  <si>
    <t>外構工事</t>
    <rPh sb="0" eb="2">
      <t>ガイコウ</t>
    </rPh>
    <rPh sb="2" eb="4">
      <t>コウジ</t>
    </rPh>
    <phoneticPr fontId="2"/>
  </si>
  <si>
    <t>給排水・衛生設備工事</t>
    <rPh sb="0" eb="1">
      <t>キュウ</t>
    </rPh>
    <rPh sb="1" eb="3">
      <t>ハイスイ</t>
    </rPh>
    <rPh sb="4" eb="6">
      <t>エイセイ</t>
    </rPh>
    <rPh sb="6" eb="8">
      <t>セツビ</t>
    </rPh>
    <rPh sb="8" eb="10">
      <t>コウジ</t>
    </rPh>
    <phoneticPr fontId="2"/>
  </si>
  <si>
    <t>空調設備工事</t>
    <rPh sb="0" eb="2">
      <t>クウチョウ</t>
    </rPh>
    <rPh sb="2" eb="4">
      <t>セツビ</t>
    </rPh>
    <rPh sb="4" eb="6">
      <t>コウジ</t>
    </rPh>
    <phoneticPr fontId="2"/>
  </si>
  <si>
    <t>電気設備工事</t>
    <rPh sb="0" eb="2">
      <t>デンキ</t>
    </rPh>
    <rPh sb="2" eb="4">
      <t>セツビ</t>
    </rPh>
    <rPh sb="4" eb="6">
      <t>コウジ</t>
    </rPh>
    <phoneticPr fontId="2"/>
  </si>
  <si>
    <t>鹿児島市</t>
    <rPh sb="0" eb="3">
      <t>カゴシマ</t>
    </rPh>
    <rPh sb="3" eb="4">
      <t>シ</t>
    </rPh>
    <phoneticPr fontId="3"/>
  </si>
  <si>
    <t>○○法人○○○</t>
    <rPh sb="2" eb="4">
      <t>ホウジン</t>
    </rPh>
    <phoneticPr fontId="3"/>
  </si>
  <si>
    <t>○○○保育園</t>
    <rPh sb="3" eb="6">
      <t>ホイクエン</t>
    </rPh>
    <phoneticPr fontId="3"/>
  </si>
  <si>
    <t>設計・監理</t>
    <rPh sb="0" eb="2">
      <t>セッケイ</t>
    </rPh>
    <rPh sb="3" eb="5">
      <t>カンリ</t>
    </rPh>
    <phoneticPr fontId="3"/>
  </si>
  <si>
    <t>監理</t>
    <rPh sb="0" eb="2">
      <t>カンリ</t>
    </rPh>
    <phoneticPr fontId="3"/>
  </si>
  <si>
    <t>対象外経費</t>
    <rPh sb="0" eb="3">
      <t>タイショウガイ</t>
    </rPh>
    <rPh sb="3" eb="5">
      <t>ケイヒ</t>
    </rPh>
    <phoneticPr fontId="8"/>
  </si>
  <si>
    <t>対象経費の
実支出予定額</t>
    <phoneticPr fontId="8"/>
  </si>
  <si>
    <t>監理業務(工事費の2.6％上限)</t>
    <rPh sb="0" eb="2">
      <t>カンリ</t>
    </rPh>
    <rPh sb="2" eb="4">
      <t>ギョウム</t>
    </rPh>
    <phoneticPr fontId="2"/>
  </si>
  <si>
    <t>監理費(解体工事費の2.6％上限)</t>
    <rPh sb="0" eb="2">
      <t>カンリ</t>
    </rPh>
    <rPh sb="2" eb="3">
      <t>ヒ</t>
    </rPh>
    <rPh sb="4" eb="6">
      <t>カイタイ</t>
    </rPh>
    <rPh sb="6" eb="9">
      <t>コウジヒ</t>
    </rPh>
    <rPh sb="14" eb="16">
      <t>ジョウゲン</t>
    </rPh>
    <phoneticPr fontId="2"/>
  </si>
  <si>
    <t>監理費(仮設工事費の2.6％上限)</t>
    <rPh sb="0" eb="2">
      <t>カンリ</t>
    </rPh>
    <rPh sb="2" eb="3">
      <t>ヒ</t>
    </rPh>
    <rPh sb="4" eb="6">
      <t>カセツ</t>
    </rPh>
    <rPh sb="6" eb="9">
      <t>コウジヒ</t>
    </rPh>
    <rPh sb="14" eb="16">
      <t>ジョウゲン</t>
    </rPh>
    <phoneticPr fontId="2"/>
  </si>
  <si>
    <t>外構工事</t>
    <rPh sb="0" eb="2">
      <t>ガイコウ</t>
    </rPh>
    <rPh sb="2" eb="4">
      <t>コウジ</t>
    </rPh>
    <phoneticPr fontId="3"/>
  </si>
  <si>
    <t>植栽工事</t>
    <rPh sb="0" eb="2">
      <t>ショクサイ</t>
    </rPh>
    <rPh sb="2" eb="4">
      <t>コウジ</t>
    </rPh>
    <phoneticPr fontId="3"/>
  </si>
  <si>
    <t>植栽工事</t>
    <rPh sb="0" eb="2">
      <t>ショクサイ</t>
    </rPh>
    <rPh sb="2" eb="4">
      <t>コウジ</t>
    </rPh>
    <phoneticPr fontId="3"/>
  </si>
  <si>
    <t>設計料加算なし</t>
    <rPh sb="0" eb="2">
      <t>セッケイ</t>
    </rPh>
    <rPh sb="2" eb="3">
      <t>リョウ</t>
    </rPh>
    <rPh sb="3" eb="5">
      <t>カサン</t>
    </rPh>
    <phoneticPr fontId="3"/>
  </si>
  <si>
    <t>厨房機器設備工事</t>
    <rPh sb="0" eb="2">
      <t>チュウボウ</t>
    </rPh>
    <rPh sb="2" eb="4">
      <t>キキ</t>
    </rPh>
    <rPh sb="4" eb="6">
      <t>セツビ</t>
    </rPh>
    <rPh sb="6" eb="8">
      <t>コウジ</t>
    </rPh>
    <phoneticPr fontId="3"/>
  </si>
  <si>
    <t>備品</t>
    <rPh sb="0" eb="2">
      <t>ビヒン</t>
    </rPh>
    <phoneticPr fontId="3"/>
  </si>
  <si>
    <t>３階</t>
    <phoneticPr fontId="3"/>
  </si>
  <si>
    <t>３階</t>
    <phoneticPr fontId="3"/>
  </si>
  <si>
    <t>４階</t>
    <phoneticPr fontId="3"/>
  </si>
  <si>
    <t>４階</t>
    <phoneticPr fontId="3"/>
  </si>
  <si>
    <t>法人名</t>
    <rPh sb="0" eb="2">
      <t>ホウジン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</si>
  <si>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</si>
  <si>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※整備後の全体の定員数を記載</t>
    <rPh sb="1" eb="3">
      <t>セイビ</t>
    </rPh>
    <rPh sb="3" eb="4">
      <t>ゴ</t>
    </rPh>
    <rPh sb="5" eb="7">
      <t>ゼンタイ</t>
    </rPh>
    <rPh sb="8" eb="11">
      <t>テイインスウ</t>
    </rPh>
    <rPh sb="12" eb="14">
      <t>キサイ</t>
    </rPh>
    <phoneticPr fontId="3"/>
  </si>
  <si>
    <t>※整備前の全体の定員数を記載</t>
    <rPh sb="1" eb="3">
      <t>セイビ</t>
    </rPh>
    <rPh sb="3" eb="4">
      <t>マエ</t>
    </rPh>
    <rPh sb="5" eb="7">
      <t>ゼンタイ</t>
    </rPh>
    <rPh sb="8" eb="11">
      <t>テイインスウ</t>
    </rPh>
    <rPh sb="12" eb="14">
      <t>キサイ</t>
    </rPh>
    <phoneticPr fontId="3"/>
  </si>
  <si>
    <t>建築本体工事</t>
    <rPh sb="0" eb="2">
      <t>ケンチク</t>
    </rPh>
    <rPh sb="2" eb="4">
      <t>ホンタイ</t>
    </rPh>
    <rPh sb="4" eb="6">
      <t>コウジ</t>
    </rPh>
    <phoneticPr fontId="3"/>
  </si>
  <si>
    <t>　①按分率算定表（本体工事費）</t>
    <phoneticPr fontId="3"/>
  </si>
  <si>
    <t>　②按分率算定表（解体撤去工事費・仮設施設整備工事費）</t>
    <phoneticPr fontId="3"/>
  </si>
  <si>
    <t>監理費</t>
    <rPh sb="0" eb="2">
      <t>カンリ</t>
    </rPh>
    <rPh sb="2" eb="3">
      <t>ヒ</t>
    </rPh>
    <phoneticPr fontId="2"/>
  </si>
  <si>
    <t>実支出予定額算定表〈幼保又は幼型〉</t>
    <rPh sb="0" eb="3">
      <t>ジツシシュツ</t>
    </rPh>
    <rPh sb="3" eb="5">
      <t>ヨテイ</t>
    </rPh>
    <rPh sb="5" eb="6">
      <t>ガク</t>
    </rPh>
    <rPh sb="6" eb="8">
      <t>サンテイ</t>
    </rPh>
    <rPh sb="8" eb="9">
      <t>ヒョウ</t>
    </rPh>
    <rPh sb="10" eb="12">
      <t>ヨウホ</t>
    </rPh>
    <rPh sb="12" eb="13">
      <t>マタ</t>
    </rPh>
    <rPh sb="14" eb="15">
      <t>ヨウ</t>
    </rPh>
    <rPh sb="15" eb="16">
      <t>ガタ</t>
    </rPh>
    <phoneticPr fontId="4"/>
  </si>
  <si>
    <t>実支出予定額算定表〈幼保又は幼型〉</t>
    <rPh sb="0" eb="3">
      <t>ジツシシュツ</t>
    </rPh>
    <rPh sb="3" eb="5">
      <t>ヨテイ</t>
    </rPh>
    <rPh sb="5" eb="6">
      <t>ガク</t>
    </rPh>
    <rPh sb="6" eb="8">
      <t>サンテイ</t>
    </rPh>
    <rPh sb="8" eb="9">
      <t>ヒョウ</t>
    </rPh>
    <rPh sb="10" eb="12">
      <t>ヨウホ</t>
    </rPh>
    <rPh sb="12" eb="13">
      <t>マタ</t>
    </rPh>
    <rPh sb="14" eb="15">
      <t>ヨウ</t>
    </rPh>
    <rPh sb="15" eb="16">
      <t>カタ</t>
    </rPh>
    <phoneticPr fontId="4"/>
  </si>
  <si>
    <t>実支出予定額算定表〈幼保又は幼型〉</t>
    <rPh sb="0" eb="3">
      <t>ジツシシュツ</t>
    </rPh>
    <rPh sb="3" eb="5">
      <t>ヨテイ</t>
    </rPh>
    <rPh sb="5" eb="6">
      <t>ガク</t>
    </rPh>
    <rPh sb="6" eb="8">
      <t>サンテイ</t>
    </rPh>
    <rPh sb="8" eb="9">
      <t>ヒョウ</t>
    </rPh>
    <rPh sb="10" eb="12">
      <t>ヨウホ</t>
    </rPh>
    <rPh sb="12" eb="13">
      <t>マタ</t>
    </rPh>
    <rPh sb="14" eb="15">
      <t>ヨウ</t>
    </rPh>
    <rPh sb="15" eb="16">
      <t>カタ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</si>
</sst>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.0%"/>
    <numFmt numFmtId="178" formatCode="0.00_);[Red]\(0.00\)"/>
    <numFmt numFmtId="179" formatCode="#,##0_ "/>
  </numFmts>
  <fonts count="27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b/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u/>
      <sz val="14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indexed="81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Dash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 diagonalUp="1" diagonalDown="1">
      <left style="dotted">
        <color indexed="64"/>
      </left>
      <right style="dotted">
        <color indexed="64"/>
      </right>
      <top style="medium">
        <color indexed="64"/>
      </top>
      <bottom/>
      <diagonal style="dotted">
        <color indexed="64"/>
      </diagonal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 style="dotted">
        <color indexed="64"/>
      </diagonal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Dash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6" fillId="0" borderId="0"/>
    <xf numFmtId="0" fontId="7" fillId="0" borderId="0"/>
    <xf numFmtId="38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1" fillId="0" borderId="0"/>
  </cellStyleXfs>
  <cellXfs count="388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/>
    <xf numFmtId="0" fontId="1" fillId="0" borderId="0" xfId="1" applyAlignment="1">
      <alignment horizontal="right"/>
    </xf>
    <xf numFmtId="0" fontId="1" fillId="0" borderId="0" xfId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1" fillId="0" borderId="15" xfId="1" applyBorder="1"/>
    <xf numFmtId="0" fontId="7" fillId="0" borderId="0" xfId="3" applyAlignment="1">
      <alignment vertical="center"/>
    </xf>
    <xf numFmtId="0" fontId="1" fillId="0" borderId="0" xfId="1" applyAlignment="1">
      <alignment horizontal="center"/>
    </xf>
    <xf numFmtId="177" fontId="10" fillId="2" borderId="0" xfId="1" applyNumberFormat="1" applyFont="1" applyFill="1" applyAlignment="1">
      <alignment horizontal="center" vertical="center"/>
    </xf>
    <xf numFmtId="176" fontId="5" fillId="2" borderId="0" xfId="1" applyNumberFormat="1" applyFont="1" applyFill="1" applyAlignment="1">
      <alignment horizontal="center" vertical="center"/>
    </xf>
    <xf numFmtId="0" fontId="11" fillId="0" borderId="31" xfId="1" applyFont="1" applyBorder="1"/>
    <xf numFmtId="0" fontId="11" fillId="0" borderId="16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" fillId="0" borderId="0" xfId="1" applyAlignment="1">
      <alignment wrapText="1"/>
    </xf>
    <xf numFmtId="0" fontId="14" fillId="0" borderId="64" xfId="3" applyFont="1" applyBorder="1" applyAlignment="1">
      <alignment horizontal="center" vertical="center" wrapText="1"/>
    </xf>
    <xf numFmtId="0" fontId="14" fillId="0" borderId="66" xfId="3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12" fillId="0" borderId="0" xfId="1" applyFont="1"/>
    <xf numFmtId="0" fontId="12" fillId="0" borderId="0" xfId="1" applyFont="1" applyAlignment="1">
      <alignment horizontal="right"/>
    </xf>
    <xf numFmtId="0" fontId="11" fillId="0" borderId="45" xfId="1" applyFont="1" applyBorder="1" applyAlignment="1">
      <alignment horizontal="center" vertical="center"/>
    </xf>
    <xf numFmtId="176" fontId="1" fillId="2" borderId="27" xfId="1" applyNumberFormat="1" applyFill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1" fillId="0" borderId="0" xfId="1" applyAlignment="1">
      <alignment horizontal="center" vertical="top"/>
    </xf>
    <xf numFmtId="0" fontId="1" fillId="0" borderId="34" xfId="1" applyBorder="1" applyAlignment="1">
      <alignment horizontal="center" vertical="center"/>
    </xf>
    <xf numFmtId="0" fontId="1" fillId="0" borderId="35" xfId="1" applyBorder="1" applyAlignment="1">
      <alignment horizontal="center" vertical="center"/>
    </xf>
    <xf numFmtId="0" fontId="1" fillId="0" borderId="82" xfId="1" applyBorder="1" applyAlignment="1">
      <alignment horizontal="center" vertical="center"/>
    </xf>
    <xf numFmtId="0" fontId="21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7" fillId="0" borderId="0" xfId="3" applyAlignment="1">
      <alignment horizontal="center" vertical="center"/>
    </xf>
    <xf numFmtId="177" fontId="15" fillId="2" borderId="0" xfId="3" applyNumberFormat="1" applyFont="1" applyFill="1" applyAlignment="1">
      <alignment horizontal="center" vertical="center"/>
    </xf>
    <xf numFmtId="0" fontId="5" fillId="0" borderId="51" xfId="1" applyFont="1" applyBorder="1" applyAlignment="1">
      <alignment vertical="center"/>
    </xf>
    <xf numFmtId="0" fontId="14" fillId="0" borderId="68" xfId="3" applyFont="1" applyBorder="1" applyAlignment="1">
      <alignment horizontal="center" vertical="center" wrapText="1"/>
    </xf>
    <xf numFmtId="0" fontId="14" fillId="0" borderId="73" xfId="3" applyFont="1" applyBorder="1" applyAlignment="1">
      <alignment horizontal="center" vertical="center" wrapText="1"/>
    </xf>
    <xf numFmtId="0" fontId="14" fillId="0" borderId="88" xfId="3" applyFont="1" applyBorder="1" applyAlignment="1">
      <alignment horizontal="center" vertical="center" wrapText="1"/>
    </xf>
    <xf numFmtId="179" fontId="16" fillId="0" borderId="92" xfId="3" applyNumberFormat="1" applyFont="1" applyBorder="1" applyAlignment="1">
      <alignment horizontal="right" vertical="center"/>
    </xf>
    <xf numFmtId="179" fontId="15" fillId="2" borderId="21" xfId="3" applyNumberFormat="1" applyFont="1" applyFill="1" applyBorder="1" applyAlignment="1">
      <alignment horizontal="right" vertical="center"/>
    </xf>
    <xf numFmtId="179" fontId="15" fillId="2" borderId="93" xfId="3" applyNumberFormat="1" applyFont="1" applyFill="1" applyBorder="1" applyAlignment="1">
      <alignment horizontal="right" vertical="center"/>
    </xf>
    <xf numFmtId="179" fontId="15" fillId="2" borderId="94" xfId="3" applyNumberFormat="1" applyFont="1" applyFill="1" applyBorder="1" applyAlignment="1">
      <alignment horizontal="right" vertical="center"/>
    </xf>
    <xf numFmtId="179" fontId="15" fillId="2" borderId="92" xfId="3" applyNumberFormat="1" applyFont="1" applyFill="1" applyBorder="1" applyAlignment="1">
      <alignment horizontal="right" vertical="center"/>
    </xf>
    <xf numFmtId="179" fontId="15" fillId="2" borderId="56" xfId="3" applyNumberFormat="1" applyFont="1" applyFill="1" applyBorder="1" applyAlignment="1">
      <alignment horizontal="right" vertical="center"/>
    </xf>
    <xf numFmtId="0" fontId="15" fillId="0" borderId="97" xfId="3" applyFont="1" applyBorder="1" applyAlignment="1">
      <alignment vertical="center"/>
    </xf>
    <xf numFmtId="179" fontId="15" fillId="2" borderId="99" xfId="3" applyNumberFormat="1" applyFont="1" applyFill="1" applyBorder="1" applyAlignment="1">
      <alignment horizontal="right" vertical="center"/>
    </xf>
    <xf numFmtId="179" fontId="15" fillId="2" borderId="100" xfId="3" applyNumberFormat="1" applyFont="1" applyFill="1" applyBorder="1" applyAlignment="1">
      <alignment horizontal="right" vertical="center"/>
    </xf>
    <xf numFmtId="179" fontId="15" fillId="0" borderId="101" xfId="3" applyNumberFormat="1" applyFont="1" applyBorder="1" applyAlignment="1">
      <alignment horizontal="right" vertical="center"/>
    </xf>
    <xf numFmtId="179" fontId="15" fillId="2" borderId="102" xfId="3" applyNumberFormat="1" applyFont="1" applyFill="1" applyBorder="1" applyAlignment="1">
      <alignment horizontal="right" vertical="center"/>
    </xf>
    <xf numFmtId="179" fontId="15" fillId="2" borderId="98" xfId="3" applyNumberFormat="1" applyFont="1" applyFill="1" applyBorder="1" applyAlignment="1">
      <alignment horizontal="right" vertical="center"/>
    </xf>
    <xf numFmtId="179" fontId="15" fillId="2" borderId="103" xfId="3" applyNumberFormat="1" applyFont="1" applyFill="1" applyBorder="1" applyAlignment="1">
      <alignment horizontal="right" vertical="center"/>
    </xf>
    <xf numFmtId="179" fontId="15" fillId="0" borderId="100" xfId="3" applyNumberFormat="1" applyFont="1" applyBorder="1" applyAlignment="1">
      <alignment horizontal="center" vertical="center"/>
    </xf>
    <xf numFmtId="0" fontId="15" fillId="0" borderId="104" xfId="3" applyFont="1" applyBorder="1" applyAlignment="1">
      <alignment vertical="center"/>
    </xf>
    <xf numFmtId="179" fontId="16" fillId="0" borderId="105" xfId="3" applyNumberFormat="1" applyFont="1" applyBorder="1" applyAlignment="1">
      <alignment horizontal="right" vertical="center"/>
    </xf>
    <xf numFmtId="179" fontId="15" fillId="2" borderId="53" xfId="3" applyNumberFormat="1" applyFont="1" applyFill="1" applyBorder="1" applyAlignment="1">
      <alignment horizontal="right" vertical="center"/>
    </xf>
    <xf numFmtId="179" fontId="15" fillId="2" borderId="106" xfId="3" applyNumberFormat="1" applyFont="1" applyFill="1" applyBorder="1" applyAlignment="1">
      <alignment horizontal="right" vertical="center"/>
    </xf>
    <xf numFmtId="179" fontId="15" fillId="2" borderId="108" xfId="3" applyNumberFormat="1" applyFont="1" applyFill="1" applyBorder="1" applyAlignment="1">
      <alignment horizontal="right" vertical="center"/>
    </xf>
    <xf numFmtId="179" fontId="15" fillId="2" borderId="105" xfId="3" applyNumberFormat="1" applyFont="1" applyFill="1" applyBorder="1" applyAlignment="1">
      <alignment horizontal="right" vertical="center"/>
    </xf>
    <xf numFmtId="179" fontId="15" fillId="2" borderId="58" xfId="3" applyNumberFormat="1" applyFont="1" applyFill="1" applyBorder="1" applyAlignment="1">
      <alignment horizontal="right" vertical="center"/>
    </xf>
    <xf numFmtId="179" fontId="15" fillId="0" borderId="106" xfId="3" applyNumberFormat="1" applyFont="1" applyBorder="1" applyAlignment="1">
      <alignment horizontal="center" vertical="center"/>
    </xf>
    <xf numFmtId="0" fontId="16" fillId="0" borderId="7" xfId="3" applyFont="1" applyBorder="1" applyAlignment="1">
      <alignment vertical="center"/>
    </xf>
    <xf numFmtId="179" fontId="16" fillId="2" borderId="109" xfId="3" applyNumberFormat="1" applyFont="1" applyFill="1" applyBorder="1" applyAlignment="1">
      <alignment horizontal="right" vertical="center"/>
    </xf>
    <xf numFmtId="179" fontId="15" fillId="2" borderId="19" xfId="3" applyNumberFormat="1" applyFont="1" applyFill="1" applyBorder="1" applyAlignment="1">
      <alignment horizontal="right" vertical="center"/>
    </xf>
    <xf numFmtId="179" fontId="15" fillId="2" borderId="110" xfId="3" applyNumberFormat="1" applyFont="1" applyFill="1" applyBorder="1" applyAlignment="1">
      <alignment horizontal="right" vertical="center"/>
    </xf>
    <xf numFmtId="179" fontId="15" fillId="2" borderId="59" xfId="3" applyNumberFormat="1" applyFont="1" applyFill="1" applyBorder="1" applyAlignment="1">
      <alignment horizontal="right" vertical="center"/>
    </xf>
    <xf numFmtId="179" fontId="15" fillId="2" borderId="111" xfId="3" applyNumberFormat="1" applyFont="1" applyFill="1" applyBorder="1" applyAlignment="1">
      <alignment horizontal="right" vertical="center"/>
    </xf>
    <xf numFmtId="179" fontId="15" fillId="2" borderId="109" xfId="3" applyNumberFormat="1" applyFont="1" applyFill="1" applyBorder="1" applyAlignment="1">
      <alignment horizontal="right" vertical="center"/>
    </xf>
    <xf numFmtId="179" fontId="15" fillId="2" borderId="32" xfId="3" applyNumberFormat="1" applyFont="1" applyFill="1" applyBorder="1" applyAlignment="1">
      <alignment horizontal="right" vertical="center"/>
    </xf>
    <xf numFmtId="177" fontId="15" fillId="0" borderId="110" xfId="5" applyNumberFormat="1" applyFont="1" applyFill="1" applyBorder="1" applyAlignment="1">
      <alignment horizontal="center" vertical="center"/>
    </xf>
    <xf numFmtId="179" fontId="15" fillId="0" borderId="110" xfId="3" applyNumberFormat="1" applyFont="1" applyBorder="1" applyAlignment="1">
      <alignment horizontal="center" vertical="center"/>
    </xf>
    <xf numFmtId="179" fontId="16" fillId="2" borderId="112" xfId="3" applyNumberFormat="1" applyFont="1" applyFill="1" applyBorder="1" applyAlignment="1">
      <alignment horizontal="right" vertical="center"/>
    </xf>
    <xf numFmtId="179" fontId="15" fillId="2" borderId="9" xfId="3" applyNumberFormat="1" applyFont="1" applyFill="1" applyBorder="1" applyAlignment="1">
      <alignment horizontal="right" vertical="center"/>
    </xf>
    <xf numFmtId="179" fontId="15" fillId="2" borderId="113" xfId="3" applyNumberFormat="1" applyFont="1" applyFill="1" applyBorder="1" applyAlignment="1">
      <alignment horizontal="right" vertical="center"/>
    </xf>
    <xf numFmtId="179" fontId="15" fillId="2" borderId="62" xfId="3" applyNumberFormat="1" applyFont="1" applyFill="1" applyBorder="1" applyAlignment="1">
      <alignment horizontal="right" vertical="center"/>
    </xf>
    <xf numFmtId="179" fontId="15" fillId="2" borderId="80" xfId="3" applyNumberFormat="1" applyFont="1" applyFill="1" applyBorder="1" applyAlignment="1">
      <alignment horizontal="right" vertical="center"/>
    </xf>
    <xf numFmtId="179" fontId="15" fillId="2" borderId="112" xfId="3" applyNumberFormat="1" applyFont="1" applyFill="1" applyBorder="1" applyAlignment="1">
      <alignment horizontal="right" vertical="center"/>
    </xf>
    <xf numFmtId="179" fontId="15" fillId="2" borderId="26" xfId="3" applyNumberFormat="1" applyFont="1" applyFill="1" applyBorder="1" applyAlignment="1">
      <alignment horizontal="right" vertical="center"/>
    </xf>
    <xf numFmtId="179" fontId="16" fillId="0" borderId="109" xfId="3" applyNumberFormat="1" applyFont="1" applyBorder="1" applyAlignment="1">
      <alignment horizontal="right" vertical="center"/>
    </xf>
    <xf numFmtId="179" fontId="15" fillId="0" borderId="113" xfId="3" applyNumberFormat="1" applyFont="1" applyBorder="1" applyAlignment="1">
      <alignment horizontal="center" vertical="center"/>
    </xf>
    <xf numFmtId="179" fontId="15" fillId="2" borderId="34" xfId="3" applyNumberFormat="1" applyFont="1" applyFill="1" applyBorder="1" applyAlignment="1">
      <alignment horizontal="right" vertical="center"/>
    </xf>
    <xf numFmtId="179" fontId="15" fillId="2" borderId="117" xfId="3" applyNumberFormat="1" applyFont="1" applyFill="1" applyBorder="1" applyAlignment="1">
      <alignment horizontal="right" vertical="center"/>
    </xf>
    <xf numFmtId="179" fontId="15" fillId="0" borderId="118" xfId="3" applyNumberFormat="1" applyFont="1" applyBorder="1" applyAlignment="1">
      <alignment horizontal="right" vertical="center"/>
    </xf>
    <xf numFmtId="179" fontId="15" fillId="2" borderId="78" xfId="3" applyNumberFormat="1" applyFont="1" applyFill="1" applyBorder="1" applyAlignment="1">
      <alignment horizontal="right" vertical="center"/>
    </xf>
    <xf numFmtId="179" fontId="15" fillId="2" borderId="116" xfId="3" applyNumberFormat="1" applyFont="1" applyFill="1" applyBorder="1" applyAlignment="1">
      <alignment horizontal="right" vertical="center"/>
    </xf>
    <xf numFmtId="179" fontId="15" fillId="2" borderId="35" xfId="3" applyNumberFormat="1" applyFont="1" applyFill="1" applyBorder="1" applyAlignment="1">
      <alignment horizontal="right" vertical="center"/>
    </xf>
    <xf numFmtId="179" fontId="15" fillId="0" borderId="117" xfId="3" applyNumberFormat="1" applyFont="1" applyBorder="1" applyAlignment="1">
      <alignment horizontal="center" vertical="center"/>
    </xf>
    <xf numFmtId="179" fontId="14" fillId="2" borderId="119" xfId="3" applyNumberFormat="1" applyFont="1" applyFill="1" applyBorder="1" applyAlignment="1">
      <alignment horizontal="right" vertical="center"/>
    </xf>
    <xf numFmtId="179" fontId="13" fillId="2" borderId="120" xfId="3" applyNumberFormat="1" applyFont="1" applyFill="1" applyBorder="1" applyAlignment="1">
      <alignment horizontal="right" vertical="center"/>
    </xf>
    <xf numFmtId="179" fontId="13" fillId="2" borderId="15" xfId="3" applyNumberFormat="1" applyFont="1" applyFill="1" applyBorder="1" applyAlignment="1">
      <alignment horizontal="right" vertical="center"/>
    </xf>
    <xf numFmtId="179" fontId="13" fillId="2" borderId="121" xfId="3" applyNumberFormat="1" applyFont="1" applyFill="1" applyBorder="1" applyAlignment="1">
      <alignment horizontal="right" vertical="center"/>
    </xf>
    <xf numFmtId="179" fontId="13" fillId="2" borderId="122" xfId="3" applyNumberFormat="1" applyFont="1" applyFill="1" applyBorder="1" applyAlignment="1">
      <alignment horizontal="right" vertical="center"/>
    </xf>
    <xf numFmtId="179" fontId="13" fillId="2" borderId="119" xfId="3" applyNumberFormat="1" applyFont="1" applyFill="1" applyBorder="1" applyAlignment="1">
      <alignment horizontal="right" vertical="center"/>
    </xf>
    <xf numFmtId="179" fontId="13" fillId="2" borderId="123" xfId="3" applyNumberFormat="1" applyFont="1" applyFill="1" applyBorder="1" applyAlignment="1">
      <alignment horizontal="right" vertical="center"/>
    </xf>
    <xf numFmtId="179" fontId="13" fillId="0" borderId="15" xfId="3" applyNumberFormat="1" applyFont="1" applyBorder="1" applyAlignment="1">
      <alignment horizontal="center" vertical="center"/>
    </xf>
    <xf numFmtId="0" fontId="15" fillId="0" borderId="125" xfId="3" applyFont="1" applyBorder="1" applyAlignment="1">
      <alignment vertical="center"/>
    </xf>
    <xf numFmtId="179" fontId="16" fillId="0" borderId="126" xfId="3" applyNumberFormat="1" applyFont="1" applyBorder="1" applyAlignment="1">
      <alignment horizontal="right" vertical="center"/>
    </xf>
    <xf numFmtId="179" fontId="15" fillId="2" borderId="127" xfId="3" applyNumberFormat="1" applyFont="1" applyFill="1" applyBorder="1" applyAlignment="1">
      <alignment horizontal="right" vertical="center"/>
    </xf>
    <xf numFmtId="179" fontId="15" fillId="2" borderId="69" xfId="3" applyNumberFormat="1" applyFont="1" applyFill="1" applyBorder="1" applyAlignment="1">
      <alignment horizontal="right" vertical="center"/>
    </xf>
    <xf numFmtId="179" fontId="15" fillId="0" borderId="128" xfId="3" applyNumberFormat="1" applyFont="1" applyBorder="1" applyAlignment="1">
      <alignment horizontal="right" vertical="center"/>
    </xf>
    <xf numFmtId="179" fontId="15" fillId="2" borderId="129" xfId="3" applyNumberFormat="1" applyFont="1" applyFill="1" applyBorder="1" applyAlignment="1">
      <alignment horizontal="right" vertical="center"/>
    </xf>
    <xf numFmtId="179" fontId="15" fillId="2" borderId="126" xfId="3" applyNumberFormat="1" applyFont="1" applyFill="1" applyBorder="1" applyAlignment="1">
      <alignment horizontal="right" vertical="center"/>
    </xf>
    <xf numFmtId="179" fontId="15" fillId="2" borderId="130" xfId="3" applyNumberFormat="1" applyFont="1" applyFill="1" applyBorder="1" applyAlignment="1">
      <alignment horizontal="right" vertical="center"/>
    </xf>
    <xf numFmtId="0" fontId="15" fillId="0" borderId="132" xfId="3" applyFont="1" applyBorder="1" applyAlignment="1">
      <alignment vertical="center"/>
    </xf>
    <xf numFmtId="38" fontId="15" fillId="0" borderId="113" xfId="4" applyFont="1" applyFill="1" applyBorder="1" applyAlignment="1">
      <alignment horizontal="center" vertical="center"/>
    </xf>
    <xf numFmtId="38" fontId="23" fillId="0" borderId="0" xfId="4" applyFont="1" applyAlignment="1">
      <alignment vertical="center"/>
    </xf>
    <xf numFmtId="0" fontId="15" fillId="0" borderId="136" xfId="3" applyFont="1" applyBorder="1" applyAlignment="1">
      <alignment vertical="center"/>
    </xf>
    <xf numFmtId="179" fontId="16" fillId="2" borderId="87" xfId="3" applyNumberFormat="1" applyFont="1" applyFill="1" applyBorder="1" applyAlignment="1">
      <alignment horizontal="right" vertical="center"/>
    </xf>
    <xf numFmtId="179" fontId="15" fillId="2" borderId="64" xfId="3" applyNumberFormat="1" applyFont="1" applyFill="1" applyBorder="1" applyAlignment="1">
      <alignment horizontal="right" vertical="center"/>
    </xf>
    <xf numFmtId="179" fontId="15" fillId="2" borderId="89" xfId="3" applyNumberFormat="1" applyFont="1" applyFill="1" applyBorder="1" applyAlignment="1">
      <alignment horizontal="right" vertical="center"/>
    </xf>
    <xf numFmtId="179" fontId="15" fillId="2" borderId="63" xfId="3" applyNumberFormat="1" applyFont="1" applyFill="1" applyBorder="1" applyAlignment="1">
      <alignment horizontal="right" vertical="center"/>
    </xf>
    <xf numFmtId="179" fontId="15" fillId="2" borderId="88" xfId="3" applyNumberFormat="1" applyFont="1" applyFill="1" applyBorder="1" applyAlignment="1">
      <alignment horizontal="right" vertical="center"/>
    </xf>
    <xf numFmtId="179" fontId="15" fillId="2" borderId="87" xfId="3" applyNumberFormat="1" applyFont="1" applyFill="1" applyBorder="1" applyAlignment="1">
      <alignment horizontal="right" vertical="center"/>
    </xf>
    <xf numFmtId="179" fontId="15" fillId="2" borderId="66" xfId="3" applyNumberFormat="1" applyFont="1" applyFill="1" applyBorder="1" applyAlignment="1">
      <alignment horizontal="right" vertical="center"/>
    </xf>
    <xf numFmtId="179" fontId="13" fillId="0" borderId="137" xfId="3" applyNumberFormat="1" applyFont="1" applyBorder="1" applyAlignment="1">
      <alignment horizontal="center" vertical="center"/>
    </xf>
    <xf numFmtId="179" fontId="13" fillId="0" borderId="110" xfId="3" applyNumberFormat="1" applyFont="1" applyBorder="1" applyAlignment="1">
      <alignment horizontal="center" vertical="center"/>
    </xf>
    <xf numFmtId="179" fontId="14" fillId="0" borderId="144" xfId="3" applyNumberFormat="1" applyFont="1" applyBorder="1" applyAlignment="1">
      <alignment horizontal="right" vertical="center"/>
    </xf>
    <xf numFmtId="179" fontId="13" fillId="2" borderId="72" xfId="3" applyNumberFormat="1" applyFont="1" applyFill="1" applyBorder="1" applyAlignment="1">
      <alignment horizontal="right" vertical="center"/>
    </xf>
    <xf numFmtId="179" fontId="13" fillId="2" borderId="143" xfId="3" applyNumberFormat="1" applyFont="1" applyFill="1" applyBorder="1" applyAlignment="1">
      <alignment horizontal="right" vertical="center"/>
    </xf>
    <xf numFmtId="179" fontId="13" fillId="0" borderId="71" xfId="3" applyNumberFormat="1" applyFont="1" applyBorder="1" applyAlignment="1">
      <alignment horizontal="right" vertical="center"/>
    </xf>
    <xf numFmtId="179" fontId="13" fillId="2" borderId="145" xfId="3" applyNumberFormat="1" applyFont="1" applyFill="1" applyBorder="1" applyAlignment="1">
      <alignment horizontal="right" vertical="center"/>
    </xf>
    <xf numFmtId="179" fontId="13" fillId="2" borderId="144" xfId="3" applyNumberFormat="1" applyFont="1" applyFill="1" applyBorder="1" applyAlignment="1">
      <alignment horizontal="right" vertical="center"/>
    </xf>
    <xf numFmtId="179" fontId="13" fillId="2" borderId="146" xfId="3" applyNumberFormat="1" applyFont="1" applyFill="1" applyBorder="1" applyAlignment="1">
      <alignment horizontal="right" vertical="center"/>
    </xf>
    <xf numFmtId="179" fontId="15" fillId="0" borderId="143" xfId="3" applyNumberFormat="1" applyFont="1" applyBorder="1" applyAlignment="1">
      <alignment horizontal="center" vertical="center"/>
    </xf>
    <xf numFmtId="179" fontId="13" fillId="2" borderId="148" xfId="3" applyNumberFormat="1" applyFont="1" applyFill="1" applyBorder="1" applyAlignment="1">
      <alignment horizontal="right" vertical="center"/>
    </xf>
    <xf numFmtId="179" fontId="13" fillId="2" borderId="86" xfId="3" applyNumberFormat="1" applyFont="1" applyFill="1" applyBorder="1" applyAlignment="1">
      <alignment horizontal="right" vertical="center"/>
    </xf>
    <xf numFmtId="179" fontId="13" fillId="2" borderId="150" xfId="3" applyNumberFormat="1" applyFont="1" applyFill="1" applyBorder="1" applyAlignment="1">
      <alignment horizontal="right" vertical="center"/>
    </xf>
    <xf numFmtId="179" fontId="13" fillId="2" borderId="147" xfId="3" applyNumberFormat="1" applyFont="1" applyFill="1" applyBorder="1" applyAlignment="1">
      <alignment horizontal="right" vertical="center"/>
    </xf>
    <xf numFmtId="179" fontId="13" fillId="2" borderId="151" xfId="3" applyNumberFormat="1" applyFont="1" applyFill="1" applyBorder="1" applyAlignment="1">
      <alignment horizontal="right" vertical="center"/>
    </xf>
    <xf numFmtId="179" fontId="15" fillId="0" borderId="86" xfId="3" applyNumberFormat="1" applyFont="1" applyBorder="1" applyAlignment="1">
      <alignment horizontal="center" vertical="center"/>
    </xf>
    <xf numFmtId="179" fontId="14" fillId="0" borderId="155" xfId="3" applyNumberFormat="1" applyFont="1" applyBorder="1" applyAlignment="1">
      <alignment horizontal="right" vertical="center"/>
    </xf>
    <xf numFmtId="179" fontId="13" fillId="2" borderId="156" xfId="3" applyNumberFormat="1" applyFont="1" applyFill="1" applyBorder="1" applyAlignment="1">
      <alignment horizontal="right" vertical="center"/>
    </xf>
    <xf numFmtId="179" fontId="13" fillId="2" borderId="154" xfId="3" applyNumberFormat="1" applyFont="1" applyFill="1" applyBorder="1" applyAlignment="1">
      <alignment horizontal="right" vertical="center"/>
    </xf>
    <xf numFmtId="179" fontId="13" fillId="0" borderId="157" xfId="3" applyNumberFormat="1" applyFont="1" applyBorder="1" applyAlignment="1">
      <alignment horizontal="right" vertical="center"/>
    </xf>
    <xf numFmtId="179" fontId="13" fillId="2" borderId="158" xfId="3" applyNumberFormat="1" applyFont="1" applyFill="1" applyBorder="1" applyAlignment="1">
      <alignment horizontal="right" vertical="center"/>
    </xf>
    <xf numFmtId="179" fontId="13" fillId="2" borderId="159" xfId="3" applyNumberFormat="1" applyFont="1" applyFill="1" applyBorder="1" applyAlignment="1">
      <alignment horizontal="right" vertical="center"/>
    </xf>
    <xf numFmtId="179" fontId="13" fillId="2" borderId="155" xfId="3" applyNumberFormat="1" applyFont="1" applyFill="1" applyBorder="1" applyAlignment="1">
      <alignment horizontal="right" vertical="center"/>
    </xf>
    <xf numFmtId="179" fontId="13" fillId="2" borderId="160" xfId="3" applyNumberFormat="1" applyFont="1" applyFill="1" applyBorder="1" applyAlignment="1">
      <alignment horizontal="right" vertical="center"/>
    </xf>
    <xf numFmtId="179" fontId="15" fillId="0" borderId="154" xfId="3" applyNumberFormat="1" applyFont="1" applyBorder="1" applyAlignment="1">
      <alignment horizontal="center" vertical="center"/>
    </xf>
    <xf numFmtId="179" fontId="14" fillId="0" borderId="153" xfId="3" applyNumberFormat="1" applyFont="1" applyBorder="1" applyAlignment="1">
      <alignment horizontal="right" vertical="center"/>
    </xf>
    <xf numFmtId="179" fontId="13" fillId="2" borderId="153" xfId="3" applyNumberFormat="1" applyFont="1" applyFill="1" applyBorder="1" applyAlignment="1">
      <alignment horizontal="right" vertical="center"/>
    </xf>
    <xf numFmtId="179" fontId="13" fillId="0" borderId="153" xfId="3" applyNumberFormat="1" applyFont="1" applyBorder="1" applyAlignment="1">
      <alignment horizontal="right" vertical="center"/>
    </xf>
    <xf numFmtId="179" fontId="15" fillId="0" borderId="153" xfId="3" applyNumberFormat="1" applyFont="1" applyBorder="1" applyAlignment="1">
      <alignment horizontal="center" vertical="center"/>
    </xf>
    <xf numFmtId="179" fontId="14" fillId="2" borderId="155" xfId="3" applyNumberFormat="1" applyFont="1" applyFill="1" applyBorder="1" applyAlignment="1">
      <alignment horizontal="right" vertical="center"/>
    </xf>
    <xf numFmtId="179" fontId="13" fillId="2" borderId="157" xfId="3" applyNumberFormat="1" applyFont="1" applyFill="1" applyBorder="1" applyAlignment="1">
      <alignment horizontal="right" vertical="center"/>
    </xf>
    <xf numFmtId="179" fontId="16" fillId="0" borderId="163" xfId="3" applyNumberFormat="1" applyFont="1" applyBorder="1" applyAlignment="1">
      <alignment horizontal="right" vertical="center"/>
    </xf>
    <xf numFmtId="179" fontId="15" fillId="2" borderId="22" xfId="3" applyNumberFormat="1" applyFont="1" applyFill="1" applyBorder="1" applyAlignment="1">
      <alignment horizontal="right" vertical="center"/>
    </xf>
    <xf numFmtId="179" fontId="15" fillId="2" borderId="164" xfId="3" applyNumberFormat="1" applyFont="1" applyFill="1" applyBorder="1" applyAlignment="1">
      <alignment horizontal="right" vertical="center"/>
    </xf>
    <xf numFmtId="179" fontId="15" fillId="0" borderId="61" xfId="3" applyNumberFormat="1" applyFont="1" applyBorder="1" applyAlignment="1">
      <alignment horizontal="right" vertical="center"/>
    </xf>
    <xf numFmtId="179" fontId="15" fillId="2" borderId="165" xfId="3" applyNumberFormat="1" applyFont="1" applyFill="1" applyBorder="1" applyAlignment="1">
      <alignment horizontal="right" vertical="center"/>
    </xf>
    <xf numFmtId="179" fontId="15" fillId="2" borderId="163" xfId="3" applyNumberFormat="1" applyFont="1" applyFill="1" applyBorder="1" applyAlignment="1">
      <alignment horizontal="right" vertical="center"/>
    </xf>
    <xf numFmtId="179" fontId="15" fillId="2" borderId="57" xfId="3" applyNumberFormat="1" applyFont="1" applyFill="1" applyBorder="1" applyAlignment="1">
      <alignment horizontal="right" vertical="center"/>
    </xf>
    <xf numFmtId="177" fontId="15" fillId="0" borderId="69" xfId="5" applyNumberFormat="1" applyFont="1" applyFill="1" applyBorder="1" applyAlignment="1">
      <alignment horizontal="center" vertical="center"/>
    </xf>
    <xf numFmtId="0" fontId="16" fillId="0" borderId="161" xfId="3" applyFont="1" applyBorder="1" applyAlignment="1">
      <alignment vertical="center"/>
    </xf>
    <xf numFmtId="179" fontId="15" fillId="0" borderId="164" xfId="3" applyNumberFormat="1" applyFont="1" applyBorder="1" applyAlignment="1">
      <alignment horizontal="center" vertical="center"/>
    </xf>
    <xf numFmtId="0" fontId="15" fillId="0" borderId="167" xfId="3" applyFont="1" applyBorder="1" applyAlignment="1">
      <alignment vertical="center"/>
    </xf>
    <xf numFmtId="179" fontId="16" fillId="2" borderId="105" xfId="3" applyNumberFormat="1" applyFont="1" applyFill="1" applyBorder="1" applyAlignment="1">
      <alignment horizontal="right" vertical="center"/>
    </xf>
    <xf numFmtId="179" fontId="15" fillId="2" borderId="107" xfId="3" applyNumberFormat="1" applyFont="1" applyFill="1" applyBorder="1" applyAlignment="1">
      <alignment horizontal="right" vertical="center"/>
    </xf>
    <xf numFmtId="179" fontId="13" fillId="0" borderId="106" xfId="3" applyNumberFormat="1" applyFont="1" applyBorder="1" applyAlignment="1">
      <alignment horizontal="center" vertical="center"/>
    </xf>
    <xf numFmtId="0" fontId="16" fillId="0" borderId="167" xfId="3" applyFont="1" applyBorder="1" applyAlignment="1">
      <alignment vertical="center"/>
    </xf>
    <xf numFmtId="0" fontId="15" fillId="0" borderId="161" xfId="3" applyFont="1" applyBorder="1" applyAlignment="1">
      <alignment vertical="center"/>
    </xf>
    <xf numFmtId="179" fontId="13" fillId="0" borderId="164" xfId="3" applyNumberFormat="1" applyFont="1" applyBorder="1" applyAlignment="1">
      <alignment horizontal="center" vertical="center"/>
    </xf>
    <xf numFmtId="0" fontId="24" fillId="0" borderId="134" xfId="3" applyFont="1" applyBorder="1" applyAlignment="1">
      <alignment vertical="center"/>
    </xf>
    <xf numFmtId="179" fontId="15" fillId="0" borderId="93" xfId="3" applyNumberFormat="1" applyFont="1" applyBorder="1" applyAlignment="1">
      <alignment horizontal="center" vertical="center"/>
    </xf>
    <xf numFmtId="0" fontId="15" fillId="0" borderId="168" xfId="3" applyFont="1" applyBorder="1" applyAlignment="1">
      <alignment vertical="center"/>
    </xf>
    <xf numFmtId="179" fontId="14" fillId="2" borderId="169" xfId="3" applyNumberFormat="1" applyFont="1" applyFill="1" applyBorder="1" applyAlignment="1">
      <alignment horizontal="right" vertical="center"/>
    </xf>
    <xf numFmtId="179" fontId="13" fillId="2" borderId="68" xfId="3" applyNumberFormat="1" applyFont="1" applyFill="1" applyBorder="1" applyAlignment="1">
      <alignment horizontal="right" vertical="center"/>
    </xf>
    <xf numFmtId="179" fontId="13" fillId="2" borderId="170" xfId="3" applyNumberFormat="1" applyFont="1" applyFill="1" applyBorder="1" applyAlignment="1">
      <alignment horizontal="right" vertical="center"/>
    </xf>
    <xf numFmtId="179" fontId="13" fillId="2" borderId="171" xfId="3" applyNumberFormat="1" applyFont="1" applyFill="1" applyBorder="1" applyAlignment="1">
      <alignment horizontal="right" vertical="center"/>
    </xf>
    <xf numFmtId="179" fontId="13" fillId="2" borderId="172" xfId="3" applyNumberFormat="1" applyFont="1" applyFill="1" applyBorder="1" applyAlignment="1">
      <alignment horizontal="right" vertical="center"/>
    </xf>
    <xf numFmtId="179" fontId="13" fillId="2" borderId="169" xfId="3" applyNumberFormat="1" applyFont="1" applyFill="1" applyBorder="1" applyAlignment="1">
      <alignment horizontal="right" vertical="center"/>
    </xf>
    <xf numFmtId="179" fontId="13" fillId="2" borderId="73" xfId="3" applyNumberFormat="1" applyFont="1" applyFill="1" applyBorder="1" applyAlignment="1">
      <alignment horizontal="right" vertical="center"/>
    </xf>
    <xf numFmtId="179" fontId="14" fillId="2" borderId="109" xfId="3" applyNumberFormat="1" applyFont="1" applyFill="1" applyBorder="1" applyAlignment="1">
      <alignment horizontal="right" vertical="center"/>
    </xf>
    <xf numFmtId="179" fontId="13" fillId="2" borderId="19" xfId="3" applyNumberFormat="1" applyFont="1" applyFill="1" applyBorder="1" applyAlignment="1">
      <alignment horizontal="right" vertical="center"/>
    </xf>
    <xf numFmtId="179" fontId="13" fillId="2" borderId="110" xfId="3" applyNumberFormat="1" applyFont="1" applyFill="1" applyBorder="1" applyAlignment="1">
      <alignment horizontal="right" vertical="center"/>
    </xf>
    <xf numFmtId="179" fontId="13" fillId="2" borderId="59" xfId="3" applyNumberFormat="1" applyFont="1" applyFill="1" applyBorder="1" applyAlignment="1">
      <alignment horizontal="right" vertical="center"/>
    </xf>
    <xf numFmtId="179" fontId="13" fillId="2" borderId="111" xfId="3" applyNumberFormat="1" applyFont="1" applyFill="1" applyBorder="1" applyAlignment="1">
      <alignment horizontal="right" vertical="center"/>
    </xf>
    <xf numFmtId="179" fontId="13" fillId="2" borderId="109" xfId="3" applyNumberFormat="1" applyFont="1" applyFill="1" applyBorder="1" applyAlignment="1">
      <alignment horizontal="right" vertical="center"/>
    </xf>
    <xf numFmtId="179" fontId="13" fillId="2" borderId="32" xfId="3" applyNumberFormat="1" applyFont="1" applyFill="1" applyBorder="1" applyAlignment="1">
      <alignment horizontal="right" vertical="center"/>
    </xf>
    <xf numFmtId="179" fontId="15" fillId="0" borderId="170" xfId="3" applyNumberFormat="1" applyFont="1" applyBorder="1" applyAlignment="1">
      <alignment horizontal="center" vertical="center"/>
    </xf>
    <xf numFmtId="0" fontId="17" fillId="0" borderId="7" xfId="3" applyFont="1" applyBorder="1" applyAlignment="1">
      <alignment horizontal="distributed" vertical="center" indent="1"/>
    </xf>
    <xf numFmtId="0" fontId="15" fillId="0" borderId="7" xfId="3" applyFont="1" applyBorder="1" applyAlignment="1">
      <alignment horizontal="center" vertical="center"/>
    </xf>
    <xf numFmtId="0" fontId="15" fillId="0" borderId="2" xfId="3" applyFont="1" applyBorder="1" applyAlignment="1">
      <alignment horizontal="distributed" vertical="center" indent="1"/>
    </xf>
    <xf numFmtId="0" fontId="13" fillId="0" borderId="0" xfId="3" applyFont="1" applyAlignment="1">
      <alignment horizontal="right" vertical="center" shrinkToFit="1"/>
    </xf>
    <xf numFmtId="0" fontId="7" fillId="0" borderId="0" xfId="3" applyAlignment="1">
      <alignment vertical="center" shrinkToFit="1"/>
    </xf>
    <xf numFmtId="179" fontId="16" fillId="0" borderId="119" xfId="3" applyNumberFormat="1" applyFont="1" applyBorder="1" applyAlignment="1">
      <alignment horizontal="right" vertical="center"/>
    </xf>
    <xf numFmtId="179" fontId="15" fillId="2" borderId="120" xfId="3" applyNumberFormat="1" applyFont="1" applyFill="1" applyBorder="1" applyAlignment="1">
      <alignment horizontal="right" vertical="center"/>
    </xf>
    <xf numFmtId="179" fontId="15" fillId="2" borderId="15" xfId="3" applyNumberFormat="1" applyFont="1" applyFill="1" applyBorder="1" applyAlignment="1">
      <alignment horizontal="right" vertical="center"/>
    </xf>
    <xf numFmtId="179" fontId="15" fillId="2" borderId="122" xfId="3" applyNumberFormat="1" applyFont="1" applyFill="1" applyBorder="1" applyAlignment="1">
      <alignment horizontal="right" vertical="center"/>
    </xf>
    <xf numFmtId="179" fontId="15" fillId="2" borderId="119" xfId="3" applyNumberFormat="1" applyFont="1" applyFill="1" applyBorder="1" applyAlignment="1">
      <alignment horizontal="right" vertical="center"/>
    </xf>
    <xf numFmtId="179" fontId="15" fillId="2" borderId="123" xfId="3" applyNumberFormat="1" applyFont="1" applyFill="1" applyBorder="1" applyAlignment="1">
      <alignment horizontal="right" vertical="center"/>
    </xf>
    <xf numFmtId="177" fontId="15" fillId="0" borderId="15" xfId="5" applyNumberFormat="1" applyFont="1" applyFill="1" applyBorder="1" applyAlignment="1">
      <alignment horizontal="center" vertical="center"/>
    </xf>
    <xf numFmtId="179" fontId="15" fillId="2" borderId="101" xfId="3" applyNumberFormat="1" applyFont="1" applyFill="1" applyBorder="1" applyAlignment="1">
      <alignment horizontal="right" vertical="center"/>
    </xf>
    <xf numFmtId="0" fontId="15" fillId="3" borderId="20" xfId="3" applyFont="1" applyFill="1" applyBorder="1" applyAlignment="1">
      <alignment vertical="center"/>
    </xf>
    <xf numFmtId="179" fontId="16" fillId="3" borderId="92" xfId="3" applyNumberFormat="1" applyFont="1" applyFill="1" applyBorder="1" applyAlignment="1">
      <alignment horizontal="right" vertical="center"/>
    </xf>
    <xf numFmtId="0" fontId="15" fillId="3" borderId="97" xfId="3" applyFont="1" applyFill="1" applyBorder="1" applyAlignment="1">
      <alignment vertical="center"/>
    </xf>
    <xf numFmtId="179" fontId="16" fillId="3" borderId="98" xfId="3" applyNumberFormat="1" applyFont="1" applyFill="1" applyBorder="1" applyAlignment="1">
      <alignment horizontal="right" vertical="center"/>
    </xf>
    <xf numFmtId="0" fontId="15" fillId="3" borderId="104" xfId="3" applyFont="1" applyFill="1" applyBorder="1" applyAlignment="1">
      <alignment vertical="center"/>
    </xf>
    <xf numFmtId="179" fontId="16" fillId="3" borderId="105" xfId="3" applyNumberFormat="1" applyFont="1" applyFill="1" applyBorder="1" applyAlignment="1">
      <alignment horizontal="right" vertical="center"/>
    </xf>
    <xf numFmtId="179" fontId="15" fillId="3" borderId="60" xfId="3" applyNumberFormat="1" applyFont="1" applyFill="1" applyBorder="1" applyAlignment="1">
      <alignment horizontal="right" vertical="center"/>
    </xf>
    <xf numFmtId="179" fontId="15" fillId="3" borderId="101" xfId="3" applyNumberFormat="1" applyFont="1" applyFill="1" applyBorder="1" applyAlignment="1">
      <alignment horizontal="right" vertical="center"/>
    </xf>
    <xf numFmtId="179" fontId="15" fillId="3" borderId="107" xfId="3" applyNumberFormat="1" applyFont="1" applyFill="1" applyBorder="1" applyAlignment="1">
      <alignment horizontal="right" vertical="center"/>
    </xf>
    <xf numFmtId="179" fontId="16" fillId="3" borderId="116" xfId="3" applyNumberFormat="1" applyFont="1" applyFill="1" applyBorder="1" applyAlignment="1">
      <alignment horizontal="right" vertical="center"/>
    </xf>
    <xf numFmtId="179" fontId="14" fillId="3" borderId="147" xfId="3" applyNumberFormat="1" applyFont="1" applyFill="1" applyBorder="1" applyAlignment="1">
      <alignment horizontal="right" vertical="center"/>
    </xf>
    <xf numFmtId="179" fontId="13" fillId="3" borderId="149" xfId="3" applyNumberFormat="1" applyFont="1" applyFill="1" applyBorder="1" applyAlignment="1">
      <alignment horizontal="right" vertical="center"/>
    </xf>
    <xf numFmtId="0" fontId="15" fillId="3" borderId="2" xfId="3" applyFont="1" applyFill="1" applyBorder="1" applyAlignment="1">
      <alignment horizontal="center" vertical="center" shrinkToFit="1"/>
    </xf>
    <xf numFmtId="0" fontId="13" fillId="0" borderId="153" xfId="3" applyFont="1" applyBorder="1" applyAlignment="1">
      <alignment horizontal="center" vertical="center"/>
    </xf>
    <xf numFmtId="0" fontId="15" fillId="0" borderId="166" xfId="3" applyFont="1" applyBorder="1" applyAlignment="1">
      <alignment vertical="center"/>
    </xf>
    <xf numFmtId="0" fontId="16" fillId="0" borderId="162" xfId="3" applyFont="1" applyBorder="1" applyAlignment="1">
      <alignment vertical="center"/>
    </xf>
    <xf numFmtId="0" fontId="5" fillId="3" borderId="5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179" fontId="15" fillId="3" borderId="93" xfId="3" applyNumberFormat="1" applyFont="1" applyFill="1" applyBorder="1" applyAlignment="1">
      <alignment horizontal="left" vertical="center"/>
    </xf>
    <xf numFmtId="179" fontId="15" fillId="3" borderId="100" xfId="3" applyNumberFormat="1" applyFont="1" applyFill="1" applyBorder="1" applyAlignment="1">
      <alignment horizontal="left" vertical="center"/>
    </xf>
    <xf numFmtId="179" fontId="15" fillId="3" borderId="100" xfId="3" applyNumberFormat="1" applyFont="1" applyFill="1" applyBorder="1" applyAlignment="1">
      <alignment horizontal="center" vertical="center"/>
    </xf>
    <xf numFmtId="179" fontId="15" fillId="3" borderId="106" xfId="3" applyNumberFormat="1" applyFont="1" applyFill="1" applyBorder="1" applyAlignment="1">
      <alignment horizontal="center" vertical="center"/>
    </xf>
    <xf numFmtId="179" fontId="15" fillId="2" borderId="100" xfId="3" applyNumberFormat="1" applyFont="1" applyFill="1" applyBorder="1" applyAlignment="1">
      <alignment horizontal="center" vertical="center"/>
    </xf>
    <xf numFmtId="179" fontId="15" fillId="2" borderId="106" xfId="3" applyNumberFormat="1" applyFont="1" applyFill="1" applyBorder="1" applyAlignment="1">
      <alignment horizontal="center" vertical="center"/>
    </xf>
    <xf numFmtId="0" fontId="15" fillId="0" borderId="134" xfId="3" applyFont="1" applyBorder="1" applyAlignment="1">
      <alignment vertical="center" shrinkToFit="1"/>
    </xf>
    <xf numFmtId="179" fontId="16" fillId="3" borderId="126" xfId="3" applyNumberFormat="1" applyFont="1" applyFill="1" applyBorder="1" applyAlignment="1">
      <alignment horizontal="right" vertical="center"/>
    </xf>
    <xf numFmtId="179" fontId="16" fillId="3" borderId="163" xfId="3" applyNumberFormat="1" applyFont="1" applyFill="1" applyBorder="1" applyAlignment="1">
      <alignment horizontal="right" vertical="center"/>
    </xf>
    <xf numFmtId="179" fontId="15" fillId="3" borderId="128" xfId="3" applyNumberFormat="1" applyFont="1" applyFill="1" applyBorder="1" applyAlignment="1">
      <alignment horizontal="right" vertical="center"/>
    </xf>
    <xf numFmtId="179" fontId="15" fillId="3" borderId="61" xfId="3" applyNumberFormat="1" applyFont="1" applyFill="1" applyBorder="1" applyAlignment="1">
      <alignment horizontal="right" vertical="center"/>
    </xf>
    <xf numFmtId="0" fontId="1" fillId="3" borderId="17" xfId="1" applyFill="1" applyBorder="1" applyAlignment="1">
      <alignment horizontal="center" vertical="center"/>
    </xf>
    <xf numFmtId="0" fontId="1" fillId="3" borderId="13" xfId="1" applyFill="1" applyBorder="1" applyAlignment="1">
      <alignment horizontal="center" vertical="center"/>
    </xf>
    <xf numFmtId="0" fontId="1" fillId="3" borderId="14" xfId="1" applyFill="1" applyBorder="1" applyAlignment="1">
      <alignment horizontal="center" vertical="center"/>
    </xf>
    <xf numFmtId="0" fontId="11" fillId="3" borderId="43" xfId="1" applyFont="1" applyFill="1" applyBorder="1" applyAlignment="1">
      <alignment vertical="center" shrinkToFit="1"/>
    </xf>
    <xf numFmtId="178" fontId="1" fillId="3" borderId="37" xfId="1" applyNumberFormat="1" applyFill="1" applyBorder="1" applyAlignment="1">
      <alignment horizontal="center" vertical="center"/>
    </xf>
    <xf numFmtId="0" fontId="11" fillId="3" borderId="3" xfId="1" applyFont="1" applyFill="1" applyBorder="1" applyAlignment="1">
      <alignment vertical="center" shrinkToFit="1"/>
    </xf>
    <xf numFmtId="178" fontId="1" fillId="3" borderId="1" xfId="1" applyNumberFormat="1" applyFill="1" applyBorder="1" applyAlignment="1">
      <alignment horizontal="center" vertical="center"/>
    </xf>
    <xf numFmtId="0" fontId="11" fillId="3" borderId="42" xfId="1" applyFont="1" applyFill="1" applyBorder="1" applyAlignment="1">
      <alignment vertical="center" shrinkToFit="1"/>
    </xf>
    <xf numFmtId="178" fontId="1" fillId="3" borderId="4" xfId="1" applyNumberFormat="1" applyFill="1" applyBorder="1" applyAlignment="1">
      <alignment horizontal="center" vertical="center"/>
    </xf>
    <xf numFmtId="0" fontId="11" fillId="3" borderId="44" xfId="1" applyFont="1" applyFill="1" applyBorder="1" applyAlignment="1">
      <alignment vertical="center" shrinkToFit="1"/>
    </xf>
    <xf numFmtId="178" fontId="1" fillId="3" borderId="33" xfId="1" applyNumberFormat="1" applyFill="1" applyBorder="1" applyAlignment="1">
      <alignment horizontal="center" vertical="center"/>
    </xf>
    <xf numFmtId="0" fontId="11" fillId="3" borderId="18" xfId="1" applyFont="1" applyFill="1" applyBorder="1" applyAlignment="1">
      <alignment vertical="center" shrinkToFit="1"/>
    </xf>
    <xf numFmtId="178" fontId="1" fillId="3" borderId="5" xfId="1" applyNumberFormat="1" applyFill="1" applyBorder="1" applyAlignment="1">
      <alignment horizontal="center" vertical="center"/>
    </xf>
    <xf numFmtId="0" fontId="1" fillId="3" borderId="83" xfId="1" applyFill="1" applyBorder="1" applyAlignment="1">
      <alignment horizontal="center" vertical="center"/>
    </xf>
    <xf numFmtId="0" fontId="1" fillId="3" borderId="39" xfId="1" applyFill="1" applyBorder="1" applyAlignment="1">
      <alignment horizontal="center" vertical="center"/>
    </xf>
    <xf numFmtId="0" fontId="1" fillId="3" borderId="40" xfId="1" applyFill="1" applyBorder="1" applyAlignment="1">
      <alignment horizontal="center" vertical="center"/>
    </xf>
    <xf numFmtId="0" fontId="1" fillId="3" borderId="84" xfId="1" applyFill="1" applyBorder="1" applyAlignment="1">
      <alignment horizontal="center" vertical="center"/>
    </xf>
    <xf numFmtId="0" fontId="1" fillId="3" borderId="9" xfId="1" applyFill="1" applyBorder="1" applyAlignment="1">
      <alignment horizontal="center" vertical="center"/>
    </xf>
    <xf numFmtId="0" fontId="1" fillId="3" borderId="26" xfId="1" applyFill="1" applyBorder="1" applyAlignment="1">
      <alignment horizontal="center" vertical="center"/>
    </xf>
    <xf numFmtId="0" fontId="1" fillId="3" borderId="178" xfId="1" applyFill="1" applyBorder="1" applyAlignment="1">
      <alignment horizontal="center" vertical="center"/>
    </xf>
    <xf numFmtId="0" fontId="1" fillId="3" borderId="176" xfId="1" applyFill="1" applyBorder="1" applyAlignment="1">
      <alignment horizontal="center" vertical="center"/>
    </xf>
    <xf numFmtId="0" fontId="1" fillId="3" borderId="179" xfId="1" applyFill="1" applyBorder="1" applyAlignment="1">
      <alignment horizontal="center" vertical="center"/>
    </xf>
    <xf numFmtId="0" fontId="1" fillId="3" borderId="82" xfId="1" applyFill="1" applyBorder="1" applyAlignment="1">
      <alignment horizontal="center" vertical="center"/>
    </xf>
    <xf numFmtId="0" fontId="1" fillId="3" borderId="34" xfId="1" applyFill="1" applyBorder="1" applyAlignment="1">
      <alignment horizontal="center" vertical="center"/>
    </xf>
    <xf numFmtId="0" fontId="1" fillId="3" borderId="35" xfId="1" applyFill="1" applyBorder="1" applyAlignment="1">
      <alignment horizontal="center" vertical="center"/>
    </xf>
    <xf numFmtId="0" fontId="1" fillId="3" borderId="181" xfId="1" applyFill="1" applyBorder="1" applyAlignment="1">
      <alignment horizontal="center" vertical="center"/>
    </xf>
    <xf numFmtId="0" fontId="1" fillId="3" borderId="19" xfId="1" applyFill="1" applyBorder="1" applyAlignment="1">
      <alignment horizontal="center" vertical="center"/>
    </xf>
    <xf numFmtId="0" fontId="1" fillId="3" borderId="32" xfId="1" applyFill="1" applyBorder="1" applyAlignment="1">
      <alignment horizontal="center" vertical="center"/>
    </xf>
    <xf numFmtId="0" fontId="1" fillId="3" borderId="85" xfId="1" applyFill="1" applyBorder="1" applyAlignment="1">
      <alignment horizontal="center" vertical="center"/>
    </xf>
    <xf numFmtId="0" fontId="1" fillId="3" borderId="76" xfId="1" applyFill="1" applyBorder="1" applyAlignment="1">
      <alignment horizontal="center" vertical="center"/>
    </xf>
    <xf numFmtId="0" fontId="1" fillId="3" borderId="77" xfId="1" applyFill="1" applyBorder="1" applyAlignment="1">
      <alignment horizontal="center" vertical="center"/>
    </xf>
    <xf numFmtId="0" fontId="12" fillId="0" borderId="51" xfId="1" applyFont="1" applyBorder="1" applyAlignment="1">
      <alignment horizontal="right"/>
    </xf>
    <xf numFmtId="0" fontId="1" fillId="0" borderId="51" xfId="1" applyBorder="1"/>
    <xf numFmtId="0" fontId="5" fillId="0" borderId="5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2" fillId="0" borderId="0" xfId="1" applyFont="1" applyAlignment="1">
      <alignment vertical="top"/>
    </xf>
    <xf numFmtId="179" fontId="15" fillId="0" borderId="186" xfId="3" applyNumberFormat="1" applyFont="1" applyBorder="1" applyAlignment="1">
      <alignment horizontal="center" vertical="center"/>
    </xf>
    <xf numFmtId="179" fontId="16" fillId="2" borderId="169" xfId="3" applyNumberFormat="1" applyFont="1" applyFill="1" applyBorder="1" applyAlignment="1">
      <alignment horizontal="right" vertical="center"/>
    </xf>
    <xf numFmtId="179" fontId="15" fillId="2" borderId="68" xfId="3" applyNumberFormat="1" applyFont="1" applyFill="1" applyBorder="1" applyAlignment="1">
      <alignment horizontal="right" vertical="center"/>
    </xf>
    <xf numFmtId="179" fontId="15" fillId="2" borderId="170" xfId="3" applyNumberFormat="1" applyFont="1" applyFill="1" applyBorder="1" applyAlignment="1">
      <alignment horizontal="right" vertical="center"/>
    </xf>
    <xf numFmtId="179" fontId="15" fillId="2" borderId="171" xfId="3" applyNumberFormat="1" applyFont="1" applyFill="1" applyBorder="1" applyAlignment="1">
      <alignment horizontal="right" vertical="center"/>
    </xf>
    <xf numFmtId="179" fontId="15" fillId="2" borderId="172" xfId="3" applyNumberFormat="1" applyFont="1" applyFill="1" applyBorder="1" applyAlignment="1">
      <alignment horizontal="right" vertical="center"/>
    </xf>
    <xf numFmtId="179" fontId="15" fillId="2" borderId="169" xfId="3" applyNumberFormat="1" applyFont="1" applyFill="1" applyBorder="1" applyAlignment="1">
      <alignment horizontal="right" vertical="center"/>
    </xf>
    <xf numFmtId="179" fontId="15" fillId="2" borderId="73" xfId="3" applyNumberFormat="1" applyFont="1" applyFill="1" applyBorder="1" applyAlignment="1">
      <alignment horizontal="right" vertical="center"/>
    </xf>
    <xf numFmtId="179" fontId="15" fillId="0" borderId="185" xfId="3" applyNumberFormat="1" applyFont="1" applyBorder="1" applyAlignment="1">
      <alignment horizontal="center" vertical="center"/>
    </xf>
    <xf numFmtId="0" fontId="12" fillId="0" borderId="0" xfId="1" applyFont="1" applyAlignment="1">
      <alignment wrapText="1"/>
    </xf>
    <xf numFmtId="0" fontId="12" fillId="0" borderId="51" xfId="1" applyFont="1" applyBorder="1"/>
    <xf numFmtId="9" fontId="2" fillId="0" borderId="187" xfId="5" applyFont="1" applyFill="1" applyBorder="1" applyAlignment="1">
      <alignment vertical="center"/>
    </xf>
    <xf numFmtId="9" fontId="2" fillId="0" borderId="0" xfId="5" applyFont="1" applyFill="1" applyBorder="1" applyAlignment="1">
      <alignment vertical="center"/>
    </xf>
    <xf numFmtId="0" fontId="20" fillId="0" borderId="0" xfId="1" applyFont="1" applyAlignment="1">
      <alignment vertical="center"/>
    </xf>
    <xf numFmtId="179" fontId="15" fillId="2" borderId="60" xfId="3" applyNumberFormat="1" applyFont="1" applyFill="1" applyBorder="1" applyAlignment="1">
      <alignment horizontal="right" vertical="center"/>
    </xf>
    <xf numFmtId="179" fontId="15" fillId="2" borderId="61" xfId="3" applyNumberFormat="1" applyFont="1" applyFill="1" applyBorder="1" applyAlignment="1">
      <alignment horizontal="right" vertical="center"/>
    </xf>
    <xf numFmtId="0" fontId="15" fillId="0" borderId="134" xfId="3" applyFont="1" applyBorder="1" applyAlignment="1">
      <alignment vertical="center"/>
    </xf>
    <xf numFmtId="178" fontId="1" fillId="2" borderId="9" xfId="1" applyNumberFormat="1" applyFill="1" applyBorder="1" applyAlignment="1">
      <alignment horizontal="center" vertical="center"/>
    </xf>
    <xf numFmtId="178" fontId="1" fillId="2" borderId="80" xfId="1" applyNumberFormat="1" applyFill="1" applyBorder="1" applyAlignment="1">
      <alignment horizontal="center" vertical="center"/>
    </xf>
    <xf numFmtId="178" fontId="1" fillId="2" borderId="8" xfId="1" applyNumberFormat="1" applyFill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 wrapText="1"/>
    </xf>
    <xf numFmtId="0" fontId="11" fillId="0" borderId="78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178" fontId="1" fillId="2" borderId="39" xfId="1" applyNumberFormat="1" applyFill="1" applyBorder="1" applyAlignment="1">
      <alignment horizontal="center" vertical="center"/>
    </xf>
    <xf numFmtId="178" fontId="1" fillId="2" borderId="79" xfId="1" applyNumberFormat="1" applyFill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" fillId="0" borderId="81" xfId="1" applyBorder="1" applyAlignment="1">
      <alignment horizontal="center" vertical="center"/>
    </xf>
    <xf numFmtId="0" fontId="1" fillId="0" borderId="74" xfId="1" applyBorder="1" applyAlignment="1">
      <alignment horizontal="center" vertical="center"/>
    </xf>
    <xf numFmtId="0" fontId="1" fillId="0" borderId="75" xfId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" fillId="0" borderId="0" xfId="1" applyAlignment="1">
      <alignment horizontal="center" vertical="top"/>
    </xf>
    <xf numFmtId="0" fontId="12" fillId="0" borderId="182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178" fontId="1" fillId="2" borderId="34" xfId="1" applyNumberFormat="1" applyFill="1" applyBorder="1" applyAlignment="1">
      <alignment horizontal="center" vertical="center"/>
    </xf>
    <xf numFmtId="178" fontId="1" fillId="2" borderId="78" xfId="1" applyNumberFormat="1" applyFill="1" applyBorder="1" applyAlignment="1">
      <alignment horizontal="center" vertical="center"/>
    </xf>
    <xf numFmtId="176" fontId="1" fillId="2" borderId="29" xfId="1" applyNumberFormat="1" applyFill="1" applyBorder="1" applyAlignment="1">
      <alignment horizontal="center" vertical="center"/>
    </xf>
    <xf numFmtId="176" fontId="1" fillId="2" borderId="30" xfId="1" applyNumberFormat="1" applyFill="1" applyBorder="1" applyAlignment="1">
      <alignment horizontal="center" vertical="center"/>
    </xf>
    <xf numFmtId="178" fontId="1" fillId="2" borderId="19" xfId="1" applyNumberFormat="1" applyFill="1" applyBorder="1" applyAlignment="1">
      <alignment horizontal="center" vertical="center"/>
    </xf>
    <xf numFmtId="178" fontId="1" fillId="2" borderId="2" xfId="1" applyNumberFormat="1" applyFill="1" applyBorder="1" applyAlignment="1">
      <alignment horizontal="center" vertical="center"/>
    </xf>
    <xf numFmtId="178" fontId="1" fillId="2" borderId="62" xfId="1" applyNumberFormat="1" applyFill="1" applyBorder="1" applyAlignment="1">
      <alignment horizontal="center" vertical="center"/>
    </xf>
    <xf numFmtId="178" fontId="1" fillId="2" borderId="111" xfId="1" applyNumberForma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left" vertical="center" shrinkToFit="1"/>
    </xf>
    <xf numFmtId="0" fontId="12" fillId="3" borderId="2" xfId="1" applyFont="1" applyFill="1" applyBorder="1" applyAlignment="1">
      <alignment horizontal="left" vertical="center" shrinkToFit="1"/>
    </xf>
    <xf numFmtId="178" fontId="1" fillId="2" borderId="6" xfId="1" applyNumberFormat="1" applyFill="1" applyBorder="1" applyAlignment="1">
      <alignment horizontal="center" vertical="center"/>
    </xf>
    <xf numFmtId="178" fontId="1" fillId="2" borderId="180" xfId="1" applyNumberFormat="1" applyFill="1" applyBorder="1" applyAlignment="1">
      <alignment horizontal="center" vertical="center"/>
    </xf>
    <xf numFmtId="178" fontId="1" fillId="2" borderId="183" xfId="1" applyNumberFormat="1" applyFill="1" applyBorder="1" applyAlignment="1">
      <alignment horizontal="center" vertical="center"/>
    </xf>
    <xf numFmtId="178" fontId="1" fillId="2" borderId="184" xfId="1" applyNumberFormat="1" applyFill="1" applyBorder="1" applyAlignment="1">
      <alignment horizontal="center" vertical="center"/>
    </xf>
    <xf numFmtId="178" fontId="1" fillId="2" borderId="176" xfId="1" applyNumberFormat="1" applyFill="1" applyBorder="1" applyAlignment="1">
      <alignment horizontal="center" vertical="center"/>
    </xf>
    <xf numFmtId="178" fontId="1" fillId="2" borderId="177" xfId="1" applyNumberFormat="1" applyFill="1" applyBorder="1" applyAlignment="1">
      <alignment horizontal="center" vertical="center"/>
    </xf>
    <xf numFmtId="176" fontId="1" fillId="2" borderId="28" xfId="1" applyNumberFormat="1" applyFill="1" applyBorder="1" applyAlignment="1">
      <alignment horizontal="center" vertical="center"/>
    </xf>
    <xf numFmtId="0" fontId="5" fillId="0" borderId="0" xfId="1" applyFont="1" applyAlignment="1">
      <alignment horizontal="right"/>
    </xf>
    <xf numFmtId="0" fontId="11" fillId="0" borderId="47" xfId="1" applyFont="1" applyBorder="1" applyAlignment="1">
      <alignment horizontal="center" vertical="center" textRotation="255"/>
    </xf>
    <xf numFmtId="0" fontId="11" fillId="0" borderId="48" xfId="1" applyFont="1" applyBorder="1" applyAlignment="1">
      <alignment horizontal="center" vertical="center" textRotation="255"/>
    </xf>
    <xf numFmtId="0" fontId="11" fillId="0" borderId="46" xfId="1" applyFont="1" applyBorder="1" applyAlignment="1">
      <alignment horizontal="center" vertical="center" textRotation="255"/>
    </xf>
    <xf numFmtId="0" fontId="11" fillId="0" borderId="49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horizontal="center" vertical="center"/>
    </xf>
    <xf numFmtId="0" fontId="11" fillId="0" borderId="46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178" fontId="1" fillId="2" borderId="38" xfId="1" applyNumberFormat="1" applyFill="1" applyBorder="1" applyAlignment="1">
      <alignment horizontal="center" vertical="center"/>
    </xf>
    <xf numFmtId="0" fontId="11" fillId="0" borderId="173" xfId="1" applyFont="1" applyBorder="1" applyAlignment="1">
      <alignment horizontal="center" vertical="center" textRotation="255"/>
    </xf>
    <xf numFmtId="0" fontId="11" fillId="0" borderId="50" xfId="1" applyFont="1" applyBorder="1" applyAlignment="1">
      <alignment horizontal="center" vertical="center" textRotation="255"/>
    </xf>
    <xf numFmtId="0" fontId="11" fillId="0" borderId="174" xfId="1" applyFont="1" applyBorder="1" applyAlignment="1">
      <alignment horizontal="center" vertical="center" textRotation="255"/>
    </xf>
    <xf numFmtId="178" fontId="1" fillId="2" borderId="175" xfId="1" applyNumberFormat="1" applyFill="1" applyBorder="1" applyAlignment="1">
      <alignment horizontal="center" vertical="center"/>
    </xf>
    <xf numFmtId="0" fontId="12" fillId="0" borderId="7" xfId="1" applyFont="1" applyBorder="1" applyAlignment="1">
      <alignment horizontal="left" vertical="center" shrinkToFit="1"/>
    </xf>
    <xf numFmtId="0" fontId="12" fillId="0" borderId="2" xfId="1" applyFont="1" applyBorder="1" applyAlignment="1">
      <alignment horizontal="left" vertical="center" shrinkToFit="1"/>
    </xf>
    <xf numFmtId="0" fontId="13" fillId="0" borderId="152" xfId="3" applyFont="1" applyBorder="1" applyAlignment="1">
      <alignment horizontal="center" vertical="center"/>
    </xf>
    <xf numFmtId="0" fontId="13" fillId="0" borderId="153" xfId="3" applyFont="1" applyBorder="1" applyAlignment="1">
      <alignment horizontal="center" vertical="center"/>
    </xf>
    <xf numFmtId="0" fontId="13" fillId="0" borderId="154" xfId="3" applyFont="1" applyBorder="1" applyAlignment="1">
      <alignment horizontal="center" vertical="center"/>
    </xf>
    <xf numFmtId="0" fontId="13" fillId="0" borderId="124" xfId="3" applyFont="1" applyBorder="1" applyAlignment="1">
      <alignment horizontal="center" vertical="center" textRotation="255"/>
    </xf>
    <xf numFmtId="0" fontId="13" fillId="0" borderId="95" xfId="3" applyFont="1" applyBorder="1" applyAlignment="1">
      <alignment horizontal="center" vertical="center" textRotation="255"/>
    </xf>
    <xf numFmtId="0" fontId="13" fillId="0" borderId="141" xfId="3" applyFont="1" applyBorder="1" applyAlignment="1">
      <alignment horizontal="center" vertical="center" textRotation="255"/>
    </xf>
    <xf numFmtId="0" fontId="17" fillId="0" borderId="138" xfId="3" applyFont="1" applyBorder="1" applyAlignment="1">
      <alignment horizontal="center" vertical="center" textRotation="255"/>
    </xf>
    <xf numFmtId="0" fontId="15" fillId="0" borderId="139" xfId="3" applyFont="1" applyBorder="1" applyAlignment="1">
      <alignment horizontal="center" vertical="center" textRotation="255"/>
    </xf>
    <xf numFmtId="0" fontId="15" fillId="0" borderId="5" xfId="3" applyFont="1" applyBorder="1" applyAlignment="1">
      <alignment horizontal="center" vertical="center" textRotation="255"/>
    </xf>
    <xf numFmtId="0" fontId="15" fillId="0" borderId="4" xfId="3" applyFont="1" applyBorder="1" applyAlignment="1">
      <alignment horizontal="center" vertical="center" textRotation="255"/>
    </xf>
    <xf numFmtId="0" fontId="15" fillId="0" borderId="140" xfId="3" applyFont="1" applyBorder="1" applyAlignment="1">
      <alignment horizontal="center" vertical="center" textRotation="255"/>
    </xf>
    <xf numFmtId="0" fontId="15" fillId="0" borderId="142" xfId="3" applyFont="1" applyBorder="1" applyAlignment="1">
      <alignment horizontal="center" vertical="center"/>
    </xf>
    <xf numFmtId="0" fontId="15" fillId="0" borderId="143" xfId="3" applyFont="1" applyBorder="1" applyAlignment="1">
      <alignment horizontal="center" vertical="center"/>
    </xf>
    <xf numFmtId="0" fontId="13" fillId="0" borderId="54" xfId="3" applyFont="1" applyBorder="1" applyAlignment="1">
      <alignment horizontal="center" vertical="center"/>
    </xf>
    <xf numFmtId="0" fontId="13" fillId="0" borderId="55" xfId="3" applyFont="1" applyBorder="1" applyAlignment="1">
      <alignment horizontal="center" vertical="center"/>
    </xf>
    <xf numFmtId="0" fontId="13" fillId="0" borderId="86" xfId="3" applyFont="1" applyBorder="1" applyAlignment="1">
      <alignment horizontal="center" vertical="center"/>
    </xf>
    <xf numFmtId="0" fontId="15" fillId="0" borderId="138" xfId="3" applyFont="1" applyBorder="1" applyAlignment="1">
      <alignment horizontal="center" vertical="center" textRotation="255"/>
    </xf>
    <xf numFmtId="0" fontId="13" fillId="0" borderId="54" xfId="3" applyFont="1" applyBorder="1" applyAlignment="1">
      <alignment horizontal="center" vertical="center" wrapText="1"/>
    </xf>
    <xf numFmtId="0" fontId="13" fillId="0" borderId="67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24" xfId="3" applyFont="1" applyBorder="1" applyAlignment="1">
      <alignment horizontal="center" vertical="center" textRotation="255"/>
    </xf>
    <xf numFmtId="0" fontId="15" fillId="0" borderId="36" xfId="3" applyFont="1" applyBorder="1" applyAlignment="1">
      <alignment horizontal="center" vertical="center" textRotation="255"/>
    </xf>
    <xf numFmtId="0" fontId="15" fillId="0" borderId="131" xfId="3" applyFont="1" applyBorder="1" applyAlignment="1">
      <alignment horizontal="center" vertical="center" textRotation="255"/>
    </xf>
    <xf numFmtId="0" fontId="15" fillId="0" borderId="133" xfId="3" applyFont="1" applyBorder="1" applyAlignment="1">
      <alignment horizontal="center" vertical="center" textRotation="255"/>
    </xf>
    <xf numFmtId="0" fontId="15" fillId="0" borderId="135" xfId="3" applyFont="1" applyBorder="1" applyAlignment="1">
      <alignment horizontal="center" vertical="center" textRotation="255"/>
    </xf>
    <xf numFmtId="0" fontId="15" fillId="0" borderId="36" xfId="3" applyFont="1" applyBorder="1" applyAlignment="1">
      <alignment horizontal="center" vertical="center"/>
    </xf>
    <xf numFmtId="0" fontId="15" fillId="0" borderId="15" xfId="3" applyFont="1" applyBorder="1" applyAlignment="1">
      <alignment horizontal="center" vertical="center"/>
    </xf>
    <xf numFmtId="0" fontId="14" fillId="0" borderId="70" xfId="3" applyFont="1" applyBorder="1" applyAlignment="1">
      <alignment horizontal="center" vertical="center"/>
    </xf>
    <xf numFmtId="0" fontId="14" fillId="0" borderId="69" xfId="3" applyFont="1" applyBorder="1" applyAlignment="1">
      <alignment horizontal="center" vertical="center"/>
    </xf>
    <xf numFmtId="0" fontId="14" fillId="0" borderId="86" xfId="3" applyFont="1" applyBorder="1" applyAlignment="1">
      <alignment horizontal="center" vertical="center" wrapText="1"/>
    </xf>
    <xf numFmtId="0" fontId="14" fillId="0" borderId="89" xfId="3" applyFont="1" applyBorder="1" applyAlignment="1">
      <alignment horizontal="center" vertical="center" wrapText="1"/>
    </xf>
    <xf numFmtId="0" fontId="13" fillId="0" borderId="90" xfId="3" applyFont="1" applyBorder="1" applyAlignment="1">
      <alignment horizontal="center" vertical="center" textRotation="255"/>
    </xf>
    <xf numFmtId="0" fontId="15" fillId="0" borderId="91" xfId="3" applyFont="1" applyBorder="1" applyAlignment="1">
      <alignment horizontal="center" vertical="center" textRotation="255"/>
    </xf>
    <xf numFmtId="0" fontId="15" fillId="0" borderId="96" xfId="3" applyFont="1" applyBorder="1" applyAlignment="1">
      <alignment horizontal="center" vertical="center" textRotation="255"/>
    </xf>
    <xf numFmtId="0" fontId="15" fillId="0" borderId="18" xfId="3" applyFont="1" applyBorder="1" applyAlignment="1">
      <alignment horizontal="center" vertical="center" textRotation="255"/>
    </xf>
    <xf numFmtId="0" fontId="16" fillId="0" borderId="42" xfId="3" applyFont="1" applyBorder="1" applyAlignment="1">
      <alignment horizontal="center" vertical="center" textRotation="255" wrapText="1"/>
    </xf>
    <xf numFmtId="0" fontId="16" fillId="0" borderId="96" xfId="3" applyFont="1" applyBorder="1" applyAlignment="1">
      <alignment horizontal="center" vertical="center" textRotation="255" wrapText="1"/>
    </xf>
    <xf numFmtId="0" fontId="16" fillId="0" borderId="18" xfId="3" applyFont="1" applyBorder="1" applyAlignment="1">
      <alignment horizontal="center" vertical="center" textRotation="255" wrapText="1"/>
    </xf>
    <xf numFmtId="0" fontId="16" fillId="0" borderId="2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6" fillId="0" borderId="114" xfId="3" applyFont="1" applyBorder="1" applyAlignment="1">
      <alignment horizontal="center" vertical="center"/>
    </xf>
    <xf numFmtId="0" fontId="16" fillId="0" borderId="115" xfId="3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15" fillId="0" borderId="54" xfId="3" applyFont="1" applyBorder="1" applyAlignment="1">
      <alignment horizontal="center" vertical="center"/>
    </xf>
    <xf numFmtId="0" fontId="15" fillId="0" borderId="55" xfId="3" applyFont="1" applyBorder="1" applyAlignment="1">
      <alignment horizontal="center" vertical="center"/>
    </xf>
    <xf numFmtId="0" fontId="15" fillId="0" borderId="67" xfId="3" applyFont="1" applyBorder="1" applyAlignment="1">
      <alignment horizontal="center" vertical="center"/>
    </xf>
    <xf numFmtId="0" fontId="15" fillId="0" borderId="65" xfId="3" applyFont="1" applyBorder="1" applyAlignment="1">
      <alignment horizontal="center" vertical="center"/>
    </xf>
    <xf numFmtId="0" fontId="13" fillId="0" borderId="87" xfId="3" applyFont="1" applyBorder="1" applyAlignment="1">
      <alignment horizontal="center" vertical="center"/>
    </xf>
    <xf numFmtId="0" fontId="14" fillId="0" borderId="55" xfId="3" applyFont="1" applyBorder="1" applyAlignment="1">
      <alignment horizontal="center" vertical="center"/>
    </xf>
    <xf numFmtId="0" fontId="14" fillId="0" borderId="86" xfId="3" applyFont="1" applyBorder="1" applyAlignment="1">
      <alignment horizontal="center" vertical="center"/>
    </xf>
    <xf numFmtId="0" fontId="13" fillId="0" borderId="55" xfId="3" applyFont="1" applyBorder="1" applyAlignment="1">
      <alignment horizontal="center" vertical="center" wrapText="1"/>
    </xf>
    <xf numFmtId="0" fontId="13" fillId="0" borderId="65" xfId="3" applyFont="1" applyBorder="1" applyAlignment="1">
      <alignment horizontal="center" vertical="center"/>
    </xf>
    <xf numFmtId="0" fontId="21" fillId="0" borderId="0" xfId="3" applyFont="1" applyAlignment="1">
      <alignment vertical="center" shrinkToFit="1"/>
    </xf>
    <xf numFmtId="0" fontId="0" fillId="0" borderId="0" xfId="0" applyAlignment="1">
      <alignment vertical="center" shrinkToFit="1"/>
    </xf>
  </cellXfs>
  <cellStyles count="7">
    <cellStyle name="パーセント" xfId="5" builtinId="5"/>
    <cellStyle name="桁区切り" xfId="4" builtinId="6"/>
    <cellStyle name="標準" xfId="0" builtinId="0"/>
    <cellStyle name="標準 2" xfId="1" xr:uid="{00000000-0005-0000-0000-000003000000}"/>
    <cellStyle name="標準 3" xfId="2" xr:uid="{00000000-0005-0000-0000-000004000000}"/>
    <cellStyle name="標準 3 2" xfId="6" xr:uid="{00000000-0005-0000-0000-000005000000}"/>
    <cellStyle name="標準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802822</xdr:colOff>
      <xdr:row>6</xdr:row>
      <xdr:rowOff>149678</xdr:rowOff>
    </xdr:from>
    <xdr:to>
      <xdr:col>2</xdr:col>
      <xdr:colOff>802823</xdr:colOff>
      <xdr:row>8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911929" y="2122714"/>
          <a:ext cx="1" cy="4218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1428750</xdr:colOff>
      <xdr:row>6</xdr:row>
      <xdr:rowOff>149680</xdr:rowOff>
    </xdr:from>
    <xdr:to>
      <xdr:col>4</xdr:col>
      <xdr:colOff>789215</xdr:colOff>
      <xdr:row>6</xdr:row>
      <xdr:rowOff>156880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H="1">
          <a:off x="1857375" y="2492830"/>
          <a:ext cx="4408715" cy="72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68036</xdr:colOff>
      <xdr:row>3</xdr:row>
      <xdr:rowOff>358588</xdr:rowOff>
    </xdr:from>
    <xdr:to>
      <xdr:col>1</xdr:col>
      <xdr:colOff>1387928</xdr:colOff>
      <xdr:row>7</xdr:row>
      <xdr:rowOff>108857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8036" y="1535206"/>
          <a:ext cx="1745716" cy="1319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①～③のいずれか１箇所に、各部屋の面積を御記入ください。</a:t>
          </a:r>
          <a:endParaRPr kumimoji="1" lang="en-US" altLang="ja-JP" sz="1050" b="0" i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1" lang="ja-JP" altLang="ja-JP" sz="1100" b="0" i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整備</a:t>
          </a:r>
          <a:r>
            <a:rPr kumimoji="1" lang="ja-JP" altLang="en-US" sz="1100" b="0" i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後</a:t>
          </a:r>
          <a:r>
            <a:rPr kumimoji="1" lang="ja-JP" altLang="ja-JP" sz="1100" b="0" i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の園舎のうち、</a:t>
          </a:r>
          <a:r>
            <a:rPr kumimoji="1" lang="ja-JP" altLang="en-US" sz="1100" b="0" i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整備</a:t>
          </a:r>
          <a:r>
            <a:rPr kumimoji="1" lang="ja-JP" altLang="ja-JP" sz="1100" b="0" i="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を行う部分の部屋を記載</a:t>
          </a:r>
          <a:endParaRPr lang="ja-JP" altLang="ja-JP" sz="1050">
            <a:solidFill>
              <a:srgbClr val="FF0000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050" b="0" i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762000</xdr:colOff>
      <xdr:row>6</xdr:row>
      <xdr:rowOff>149678</xdr:rowOff>
    </xdr:from>
    <xdr:to>
      <xdr:col>3</xdr:col>
      <xdr:colOff>762001</xdr:colOff>
      <xdr:row>8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4449536" y="2122714"/>
          <a:ext cx="1" cy="421822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789214</xdr:colOff>
      <xdr:row>6</xdr:row>
      <xdr:rowOff>136071</xdr:rowOff>
    </xdr:from>
    <xdr:to>
      <xdr:col>4</xdr:col>
      <xdr:colOff>795617</xdr:colOff>
      <xdr:row>8</xdr:row>
      <xdr:rowOff>11206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6257685" y="2097100"/>
          <a:ext cx="6403" cy="513871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268940</xdr:colOff>
      <xdr:row>0</xdr:row>
      <xdr:rowOff>179294</xdr:rowOff>
    </xdr:from>
    <xdr:to>
      <xdr:col>16</xdr:col>
      <xdr:colOff>222595</xdr:colOff>
      <xdr:row>2</xdr:row>
      <xdr:rowOff>124866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973234" y="179294"/>
          <a:ext cx="3360243" cy="729984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黄色網掛けセルのみ入力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階毎に行が不足する場合は、適宜挿入</a:t>
          </a:r>
        </a:p>
      </xdr:txBody>
    </xdr:sp>
    <xdr:clientData/>
  </xdr:twoCellAnchor>
  <xdr:twoCellAnchor>
    <xdr:from>
      <xdr:col>14</xdr:col>
      <xdr:colOff>204107</xdr:colOff>
      <xdr:row>5</xdr:row>
      <xdr:rowOff>252328</xdr:rowOff>
    </xdr:from>
    <xdr:to>
      <xdr:col>14</xdr:col>
      <xdr:colOff>210510</xdr:colOff>
      <xdr:row>6</xdr:row>
      <xdr:rowOff>373993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12495498" y="2198741"/>
          <a:ext cx="6403" cy="5109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202007</xdr:colOff>
      <xdr:row>5</xdr:row>
      <xdr:rowOff>244371</xdr:rowOff>
    </xdr:from>
    <xdr:to>
      <xdr:col>16</xdr:col>
      <xdr:colOff>243676</xdr:colOff>
      <xdr:row>5</xdr:row>
      <xdr:rowOff>256932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12461242" y="2205400"/>
          <a:ext cx="893316" cy="1256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318566</xdr:colOff>
      <xdr:row>2</xdr:row>
      <xdr:rowOff>387404</xdr:rowOff>
    </xdr:from>
    <xdr:to>
      <xdr:col>16</xdr:col>
      <xdr:colOff>359387</xdr:colOff>
      <xdr:row>4</xdr:row>
      <xdr:rowOff>302559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726154" y="1171816"/>
          <a:ext cx="1744115" cy="6995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「③共有部分」の按分に使用する定員数を、部屋ごとに御記入ください。</a:t>
          </a:r>
        </a:p>
      </xdr:txBody>
    </xdr:sp>
    <xdr:clientData/>
  </xdr:twoCellAnchor>
  <xdr:twoCellAnchor>
    <xdr:from>
      <xdr:col>15</xdr:col>
      <xdr:colOff>280147</xdr:colOff>
      <xdr:row>4</xdr:row>
      <xdr:rowOff>324970</xdr:rowOff>
    </xdr:from>
    <xdr:to>
      <xdr:col>16</xdr:col>
      <xdr:colOff>30416</xdr:colOff>
      <xdr:row>5</xdr:row>
      <xdr:rowOff>249729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12965206" y="1893794"/>
          <a:ext cx="176092" cy="31696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201706</xdr:colOff>
      <xdr:row>5</xdr:row>
      <xdr:rowOff>260656</xdr:rowOff>
    </xdr:from>
    <xdr:to>
      <xdr:col>15</xdr:col>
      <xdr:colOff>208109</xdr:colOff>
      <xdr:row>6</xdr:row>
      <xdr:rowOff>382321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12923793" y="2207069"/>
          <a:ext cx="6403" cy="5109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235324</xdr:colOff>
      <xdr:row>5</xdr:row>
      <xdr:rowOff>257734</xdr:rowOff>
    </xdr:from>
    <xdr:to>
      <xdr:col>16</xdr:col>
      <xdr:colOff>241727</xdr:colOff>
      <xdr:row>6</xdr:row>
      <xdr:rowOff>379399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13388107" y="2204147"/>
          <a:ext cx="6403" cy="510948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802822</xdr:colOff>
      <xdr:row>6</xdr:row>
      <xdr:rowOff>149678</xdr:rowOff>
    </xdr:from>
    <xdr:to>
      <xdr:col>2</xdr:col>
      <xdr:colOff>802823</xdr:colOff>
      <xdr:row>8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907847" y="2492828"/>
          <a:ext cx="1" cy="48849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1428750</xdr:colOff>
      <xdr:row>6</xdr:row>
      <xdr:rowOff>149680</xdr:rowOff>
    </xdr:from>
    <xdr:to>
      <xdr:col>4</xdr:col>
      <xdr:colOff>789215</xdr:colOff>
      <xdr:row>6</xdr:row>
      <xdr:rowOff>156880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H="1">
          <a:off x="1857375" y="2492830"/>
          <a:ext cx="4408715" cy="72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68036</xdr:colOff>
      <xdr:row>3</xdr:row>
      <xdr:rowOff>381000</xdr:rowOff>
    </xdr:from>
    <xdr:to>
      <xdr:col>1</xdr:col>
      <xdr:colOff>1387928</xdr:colOff>
      <xdr:row>7</xdr:row>
      <xdr:rowOff>108857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8036" y="1557618"/>
          <a:ext cx="1745716" cy="12966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①～③のいずれか１箇所に、各部屋の面積を御記入ください。</a:t>
          </a:r>
          <a:endParaRPr kumimoji="1" lang="en-US" altLang="ja-JP" sz="1050" b="0" i="0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整備前の園舎のうち、解体・改修を行う部分の部屋を記載</a:t>
          </a:r>
        </a:p>
      </xdr:txBody>
    </xdr:sp>
    <xdr:clientData/>
  </xdr:twoCellAnchor>
  <xdr:twoCellAnchor>
    <xdr:from>
      <xdr:col>3</xdr:col>
      <xdr:colOff>762000</xdr:colOff>
      <xdr:row>6</xdr:row>
      <xdr:rowOff>149678</xdr:rowOff>
    </xdr:from>
    <xdr:to>
      <xdr:col>3</xdr:col>
      <xdr:colOff>762001</xdr:colOff>
      <xdr:row>8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4552950" y="2492828"/>
          <a:ext cx="1" cy="488497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789214</xdr:colOff>
      <xdr:row>6</xdr:row>
      <xdr:rowOff>136071</xdr:rowOff>
    </xdr:from>
    <xdr:to>
      <xdr:col>4</xdr:col>
      <xdr:colOff>795617</xdr:colOff>
      <xdr:row>8</xdr:row>
      <xdr:rowOff>11206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6266089" y="2479221"/>
          <a:ext cx="6403" cy="51331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347382</xdr:colOff>
      <xdr:row>0</xdr:row>
      <xdr:rowOff>163285</xdr:rowOff>
    </xdr:from>
    <xdr:to>
      <xdr:col>16</xdr:col>
      <xdr:colOff>221796</xdr:colOff>
      <xdr:row>2</xdr:row>
      <xdr:rowOff>108857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051676" y="163285"/>
          <a:ext cx="3281002" cy="729984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黄色網掛けセルのみ入力</a:t>
          </a:r>
          <a:endParaRPr lang="ja-JP" altLang="ja-JP" sz="1200">
            <a:solidFill>
              <a:srgbClr val="FF0000"/>
            </a:solidFill>
            <a:effectLst/>
          </a:endParaRPr>
        </a:p>
        <a:p>
          <a:r>
            <a:rPr kumimoji="1" lang="en-US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階毎に行が不足する場合は、適宜挿入</a:t>
          </a:r>
          <a:endParaRPr lang="ja-JP" altLang="ja-JP" sz="1200">
            <a:solidFill>
              <a:srgbClr val="FF0000"/>
            </a:solidFill>
            <a:effectLst/>
          </a:endParaRPr>
        </a:p>
      </xdr:txBody>
    </xdr:sp>
    <xdr:clientData/>
  </xdr:twoCellAnchor>
  <xdr:twoCellAnchor>
    <xdr:from>
      <xdr:col>14</xdr:col>
      <xdr:colOff>204107</xdr:colOff>
      <xdr:row>5</xdr:row>
      <xdr:rowOff>252328</xdr:rowOff>
    </xdr:from>
    <xdr:to>
      <xdr:col>14</xdr:col>
      <xdr:colOff>210510</xdr:colOff>
      <xdr:row>6</xdr:row>
      <xdr:rowOff>373993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12481832" y="2204953"/>
          <a:ext cx="6403" cy="51219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202007</xdr:colOff>
      <xdr:row>5</xdr:row>
      <xdr:rowOff>244371</xdr:rowOff>
    </xdr:from>
    <xdr:to>
      <xdr:col>16</xdr:col>
      <xdr:colOff>243676</xdr:colOff>
      <xdr:row>5</xdr:row>
      <xdr:rowOff>256932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H="1">
          <a:off x="12479732" y="2196996"/>
          <a:ext cx="898919" cy="12561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302559</xdr:colOff>
      <xdr:row>4</xdr:row>
      <xdr:rowOff>358587</xdr:rowOff>
    </xdr:from>
    <xdr:to>
      <xdr:col>16</xdr:col>
      <xdr:colOff>86446</xdr:colOff>
      <xdr:row>5</xdr:row>
      <xdr:rowOff>260934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12987618" y="1927411"/>
          <a:ext cx="209710" cy="294552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201706</xdr:colOff>
      <xdr:row>5</xdr:row>
      <xdr:rowOff>260656</xdr:rowOff>
    </xdr:from>
    <xdr:to>
      <xdr:col>15</xdr:col>
      <xdr:colOff>208109</xdr:colOff>
      <xdr:row>6</xdr:row>
      <xdr:rowOff>382321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12908056" y="2213281"/>
          <a:ext cx="6403" cy="51219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235324</xdr:colOff>
      <xdr:row>5</xdr:row>
      <xdr:rowOff>257734</xdr:rowOff>
    </xdr:from>
    <xdr:to>
      <xdr:col>16</xdr:col>
      <xdr:colOff>241727</xdr:colOff>
      <xdr:row>6</xdr:row>
      <xdr:rowOff>379399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13370299" y="2210359"/>
          <a:ext cx="6403" cy="51219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346583</xdr:colOff>
      <xdr:row>3</xdr:row>
      <xdr:rowOff>40822</xdr:rowOff>
    </xdr:from>
    <xdr:to>
      <xdr:col>16</xdr:col>
      <xdr:colOff>387404</xdr:colOff>
      <xdr:row>4</xdr:row>
      <xdr:rowOff>348183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1754171" y="1217440"/>
          <a:ext cx="1744115" cy="6995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50" b="0" i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「③共有部分」の按分に使用する定員数を、部屋ごとに御記入ください。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415638</xdr:colOff>
      <xdr:row>3</xdr:row>
      <xdr:rowOff>56281</xdr:rowOff>
    </xdr:from>
    <xdr:to>
      <xdr:col>14</xdr:col>
      <xdr:colOff>16082</xdr:colOff>
      <xdr:row>5</xdr:row>
      <xdr:rowOff>145964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9970463" y="932581"/>
          <a:ext cx="3934319" cy="718333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入力されていますので、入力は不要です。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415638</xdr:colOff>
      <xdr:row>3</xdr:row>
      <xdr:rowOff>56281</xdr:rowOff>
    </xdr:from>
    <xdr:to>
      <xdr:col>14</xdr:col>
      <xdr:colOff>16082</xdr:colOff>
      <xdr:row>5</xdr:row>
      <xdr:rowOff>145964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9970463" y="932581"/>
          <a:ext cx="3934319" cy="718333"/>
        </a:xfrm>
        <a:prstGeom prst="rect">
          <a:avLst/>
        </a:prstGeom>
        <a:noFill/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200" b="1">
              <a:solidFill>
                <a:srgbClr val="FF0000"/>
              </a:solidFill>
            </a:rPr>
            <a:t>※</a:t>
          </a:r>
          <a:r>
            <a:rPr kumimoji="1" lang="ja-JP" altLang="en-US" sz="1200" b="1">
              <a:solidFill>
                <a:srgbClr val="FF0000"/>
              </a:solidFill>
            </a:rPr>
            <a:t>水色セル部分にはあらかじめ計算式が</a:t>
          </a:r>
          <a:endParaRPr kumimoji="1" lang="en-US" altLang="ja-JP" sz="1200" b="1">
            <a:solidFill>
              <a:srgbClr val="FF0000"/>
            </a:solidFill>
          </a:endParaRPr>
        </a:p>
        <a:p>
          <a:pPr algn="ctr"/>
          <a:r>
            <a:rPr kumimoji="1" lang="ja-JP" altLang="en-US" sz="1200" b="1">
              <a:solidFill>
                <a:srgbClr val="FF0000"/>
              </a:solidFill>
            </a:rPr>
            <a:t>　   </a:t>
          </a:r>
          <a:r>
            <a:rPr kumimoji="1" lang="ja-JP" altLang="en-US" sz="1200" b="1" baseline="0">
              <a:solidFill>
                <a:srgbClr val="FF0000"/>
              </a:solidFill>
            </a:rPr>
            <a:t> </a:t>
          </a:r>
          <a:r>
            <a:rPr kumimoji="1" lang="ja-JP" altLang="en-US" sz="1200" b="1">
              <a:solidFill>
                <a:srgbClr val="FF0000"/>
              </a:solidFill>
            </a:rPr>
            <a:t>入力されていますので、入力は不要です。</a:t>
          </a:r>
        </a:p>
      </xdr:txBody>
    </xdr:sp>
    <xdr:clientData/>
  </xdr:twoCellAnchor>
  <xdr:twoCellAnchor>
    <xdr:from>
      <xdr:col>1</xdr:col>
      <xdr:colOff>81643</xdr:colOff>
      <xdr:row>6</xdr:row>
      <xdr:rowOff>81643</xdr:rowOff>
    </xdr:from>
    <xdr:to>
      <xdr:col>3</xdr:col>
      <xdr:colOff>337911</xdr:colOff>
      <xdr:row>7</xdr:row>
      <xdr:rowOff>401410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76893" y="1836964"/>
          <a:ext cx="1508125" cy="619125"/>
        </a:xfrm>
        <a:prstGeom prst="roundRect">
          <a:avLst/>
        </a:prstGeom>
        <a:noFill/>
        <a:ln w="63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kumimoji="1" lang="ja-JP" altLang="en-US" sz="2000" baseline="0">
              <a:solidFill>
                <a:srgbClr val="FF0000"/>
              </a:solidFill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Q66"/>
  <sheetViews>
    <sheetView tabSelected="1" view="pageBreakPreview" zoomScale="85" zoomScaleNormal="100" zoomScaleSheetLayoutView="85" workbookViewId="0">
      <selection activeCell="B27" sqref="B27"/>
    </sheetView>
  </sheetViews>
  <sheetFormatPr defaultColWidth="5.625" defaultRowHeight="12.75"/>
  <cols>
    <col min="1" max="1" width="5.625" style="2" customWidth="1"/>
    <col min="2" max="2" width="22" style="2" customWidth="1"/>
    <col min="3" max="5" width="22.125" style="2" customWidth="1"/>
    <col min="6" max="6" width="11.125" style="2" customWidth="1"/>
    <col min="7" max="8" width="5.625" style="2" customWidth="1"/>
    <col min="9" max="9" width="11.125" style="2" customWidth="1"/>
    <col min="10" max="11" width="5.625" style="2" customWidth="1"/>
    <col min="12" max="12" width="11.125" style="2" customWidth="1"/>
    <col min="13" max="17" width="5.625" style="2" customWidth="1"/>
    <col min="18" max="257" width="9" style="2" customWidth="1"/>
    <col min="258" max="264" width="5.625" style="2"/>
    <col min="265" max="265" width="22" style="2" customWidth="1"/>
    <col min="266" max="267" width="18.625" style="2" customWidth="1"/>
    <col min="268" max="270" width="15.625" style="2" customWidth="1"/>
    <col min="271" max="271" width="10.875" style="2" customWidth="1"/>
    <col min="272" max="513" width="9" style="2" customWidth="1"/>
    <col min="514" max="520" width="5.625" style="2"/>
    <col min="521" max="521" width="22" style="2" customWidth="1"/>
    <col min="522" max="523" width="18.625" style="2" customWidth="1"/>
    <col min="524" max="526" width="15.625" style="2" customWidth="1"/>
    <col min="527" max="527" width="10.875" style="2" customWidth="1"/>
    <col min="528" max="769" width="9" style="2" customWidth="1"/>
    <col min="770" max="776" width="5.625" style="2"/>
    <col min="777" max="777" width="22" style="2" customWidth="1"/>
    <col min="778" max="779" width="18.625" style="2" customWidth="1"/>
    <col min="780" max="782" width="15.625" style="2" customWidth="1"/>
    <col min="783" max="783" width="10.875" style="2" customWidth="1"/>
    <col min="784" max="1025" width="9" style="2" customWidth="1"/>
    <col min="1026" max="1032" width="5.625" style="2"/>
    <col min="1033" max="1033" width="22" style="2" customWidth="1"/>
    <col min="1034" max="1035" width="18.625" style="2" customWidth="1"/>
    <col min="1036" max="1038" width="15.625" style="2" customWidth="1"/>
    <col min="1039" max="1039" width="10.875" style="2" customWidth="1"/>
    <col min="1040" max="1281" width="9" style="2" customWidth="1"/>
    <col min="1282" max="1288" width="5.625" style="2"/>
    <col min="1289" max="1289" width="22" style="2" customWidth="1"/>
    <col min="1290" max="1291" width="18.625" style="2" customWidth="1"/>
    <col min="1292" max="1294" width="15.625" style="2" customWidth="1"/>
    <col min="1295" max="1295" width="10.875" style="2" customWidth="1"/>
    <col min="1296" max="1537" width="9" style="2" customWidth="1"/>
    <col min="1538" max="1544" width="5.625" style="2"/>
    <col min="1545" max="1545" width="22" style="2" customWidth="1"/>
    <col min="1546" max="1547" width="18.625" style="2" customWidth="1"/>
    <col min="1548" max="1550" width="15.625" style="2" customWidth="1"/>
    <col min="1551" max="1551" width="10.875" style="2" customWidth="1"/>
    <col min="1552" max="1793" width="9" style="2" customWidth="1"/>
    <col min="1794" max="1800" width="5.625" style="2"/>
    <col min="1801" max="1801" width="22" style="2" customWidth="1"/>
    <col min="1802" max="1803" width="18.625" style="2" customWidth="1"/>
    <col min="1804" max="1806" width="15.625" style="2" customWidth="1"/>
    <col min="1807" max="1807" width="10.875" style="2" customWidth="1"/>
    <col min="1808" max="2049" width="9" style="2" customWidth="1"/>
    <col min="2050" max="2056" width="5.625" style="2"/>
    <col min="2057" max="2057" width="22" style="2" customWidth="1"/>
    <col min="2058" max="2059" width="18.625" style="2" customWidth="1"/>
    <col min="2060" max="2062" width="15.625" style="2" customWidth="1"/>
    <col min="2063" max="2063" width="10.875" style="2" customWidth="1"/>
    <col min="2064" max="2305" width="9" style="2" customWidth="1"/>
    <col min="2306" max="2312" width="5.625" style="2"/>
    <col min="2313" max="2313" width="22" style="2" customWidth="1"/>
    <col min="2314" max="2315" width="18.625" style="2" customWidth="1"/>
    <col min="2316" max="2318" width="15.625" style="2" customWidth="1"/>
    <col min="2319" max="2319" width="10.875" style="2" customWidth="1"/>
    <col min="2320" max="2561" width="9" style="2" customWidth="1"/>
    <col min="2562" max="2568" width="5.625" style="2"/>
    <col min="2569" max="2569" width="22" style="2" customWidth="1"/>
    <col min="2570" max="2571" width="18.625" style="2" customWidth="1"/>
    <col min="2572" max="2574" width="15.625" style="2" customWidth="1"/>
    <col min="2575" max="2575" width="10.875" style="2" customWidth="1"/>
    <col min="2576" max="2817" width="9" style="2" customWidth="1"/>
    <col min="2818" max="2824" width="5.625" style="2"/>
    <col min="2825" max="2825" width="22" style="2" customWidth="1"/>
    <col min="2826" max="2827" width="18.625" style="2" customWidth="1"/>
    <col min="2828" max="2830" width="15.625" style="2" customWidth="1"/>
    <col min="2831" max="2831" width="10.875" style="2" customWidth="1"/>
    <col min="2832" max="3073" width="9" style="2" customWidth="1"/>
    <col min="3074" max="3080" width="5.625" style="2"/>
    <col min="3081" max="3081" width="22" style="2" customWidth="1"/>
    <col min="3082" max="3083" width="18.625" style="2" customWidth="1"/>
    <col min="3084" max="3086" width="15.625" style="2" customWidth="1"/>
    <col min="3087" max="3087" width="10.875" style="2" customWidth="1"/>
    <col min="3088" max="3329" width="9" style="2" customWidth="1"/>
    <col min="3330" max="3336" width="5.625" style="2"/>
    <col min="3337" max="3337" width="22" style="2" customWidth="1"/>
    <col min="3338" max="3339" width="18.625" style="2" customWidth="1"/>
    <col min="3340" max="3342" width="15.625" style="2" customWidth="1"/>
    <col min="3343" max="3343" width="10.875" style="2" customWidth="1"/>
    <col min="3344" max="3585" width="9" style="2" customWidth="1"/>
    <col min="3586" max="3592" width="5.625" style="2"/>
    <col min="3593" max="3593" width="22" style="2" customWidth="1"/>
    <col min="3594" max="3595" width="18.625" style="2" customWidth="1"/>
    <col min="3596" max="3598" width="15.625" style="2" customWidth="1"/>
    <col min="3599" max="3599" width="10.875" style="2" customWidth="1"/>
    <col min="3600" max="3841" width="9" style="2" customWidth="1"/>
    <col min="3842" max="3848" width="5.625" style="2"/>
    <col min="3849" max="3849" width="22" style="2" customWidth="1"/>
    <col min="3850" max="3851" width="18.625" style="2" customWidth="1"/>
    <col min="3852" max="3854" width="15.625" style="2" customWidth="1"/>
    <col min="3855" max="3855" width="10.875" style="2" customWidth="1"/>
    <col min="3856" max="4097" width="9" style="2" customWidth="1"/>
    <col min="4098" max="4104" width="5.625" style="2"/>
    <col min="4105" max="4105" width="22" style="2" customWidth="1"/>
    <col min="4106" max="4107" width="18.625" style="2" customWidth="1"/>
    <col min="4108" max="4110" width="15.625" style="2" customWidth="1"/>
    <col min="4111" max="4111" width="10.875" style="2" customWidth="1"/>
    <col min="4112" max="4353" width="9" style="2" customWidth="1"/>
    <col min="4354" max="4360" width="5.625" style="2"/>
    <col min="4361" max="4361" width="22" style="2" customWidth="1"/>
    <col min="4362" max="4363" width="18.625" style="2" customWidth="1"/>
    <col min="4364" max="4366" width="15.625" style="2" customWidth="1"/>
    <col min="4367" max="4367" width="10.875" style="2" customWidth="1"/>
    <col min="4368" max="4609" width="9" style="2" customWidth="1"/>
    <col min="4610" max="4616" width="5.625" style="2"/>
    <col min="4617" max="4617" width="22" style="2" customWidth="1"/>
    <col min="4618" max="4619" width="18.625" style="2" customWidth="1"/>
    <col min="4620" max="4622" width="15.625" style="2" customWidth="1"/>
    <col min="4623" max="4623" width="10.875" style="2" customWidth="1"/>
    <col min="4624" max="4865" width="9" style="2" customWidth="1"/>
    <col min="4866" max="4872" width="5.625" style="2"/>
    <col min="4873" max="4873" width="22" style="2" customWidth="1"/>
    <col min="4874" max="4875" width="18.625" style="2" customWidth="1"/>
    <col min="4876" max="4878" width="15.625" style="2" customWidth="1"/>
    <col min="4879" max="4879" width="10.875" style="2" customWidth="1"/>
    <col min="4880" max="5121" width="9" style="2" customWidth="1"/>
    <col min="5122" max="5128" width="5.625" style="2"/>
    <col min="5129" max="5129" width="22" style="2" customWidth="1"/>
    <col min="5130" max="5131" width="18.625" style="2" customWidth="1"/>
    <col min="5132" max="5134" width="15.625" style="2" customWidth="1"/>
    <col min="5135" max="5135" width="10.875" style="2" customWidth="1"/>
    <col min="5136" max="5377" width="9" style="2" customWidth="1"/>
    <col min="5378" max="5384" width="5.625" style="2"/>
    <col min="5385" max="5385" width="22" style="2" customWidth="1"/>
    <col min="5386" max="5387" width="18.625" style="2" customWidth="1"/>
    <col min="5388" max="5390" width="15.625" style="2" customWidth="1"/>
    <col min="5391" max="5391" width="10.875" style="2" customWidth="1"/>
    <col min="5392" max="5633" width="9" style="2" customWidth="1"/>
    <col min="5634" max="5640" width="5.625" style="2"/>
    <col min="5641" max="5641" width="22" style="2" customWidth="1"/>
    <col min="5642" max="5643" width="18.625" style="2" customWidth="1"/>
    <col min="5644" max="5646" width="15.625" style="2" customWidth="1"/>
    <col min="5647" max="5647" width="10.875" style="2" customWidth="1"/>
    <col min="5648" max="5889" width="9" style="2" customWidth="1"/>
    <col min="5890" max="5896" width="5.625" style="2"/>
    <col min="5897" max="5897" width="22" style="2" customWidth="1"/>
    <col min="5898" max="5899" width="18.625" style="2" customWidth="1"/>
    <col min="5900" max="5902" width="15.625" style="2" customWidth="1"/>
    <col min="5903" max="5903" width="10.875" style="2" customWidth="1"/>
    <col min="5904" max="6145" width="9" style="2" customWidth="1"/>
    <col min="6146" max="6152" width="5.625" style="2"/>
    <col min="6153" max="6153" width="22" style="2" customWidth="1"/>
    <col min="6154" max="6155" width="18.625" style="2" customWidth="1"/>
    <col min="6156" max="6158" width="15.625" style="2" customWidth="1"/>
    <col min="6159" max="6159" width="10.875" style="2" customWidth="1"/>
    <col min="6160" max="6401" width="9" style="2" customWidth="1"/>
    <col min="6402" max="6408" width="5.625" style="2"/>
    <col min="6409" max="6409" width="22" style="2" customWidth="1"/>
    <col min="6410" max="6411" width="18.625" style="2" customWidth="1"/>
    <col min="6412" max="6414" width="15.625" style="2" customWidth="1"/>
    <col min="6415" max="6415" width="10.875" style="2" customWidth="1"/>
    <col min="6416" max="6657" width="9" style="2" customWidth="1"/>
    <col min="6658" max="6664" width="5.625" style="2"/>
    <col min="6665" max="6665" width="22" style="2" customWidth="1"/>
    <col min="6666" max="6667" width="18.625" style="2" customWidth="1"/>
    <col min="6668" max="6670" width="15.625" style="2" customWidth="1"/>
    <col min="6671" max="6671" width="10.875" style="2" customWidth="1"/>
    <col min="6672" max="6913" width="9" style="2" customWidth="1"/>
    <col min="6914" max="6920" width="5.625" style="2"/>
    <col min="6921" max="6921" width="22" style="2" customWidth="1"/>
    <col min="6922" max="6923" width="18.625" style="2" customWidth="1"/>
    <col min="6924" max="6926" width="15.625" style="2" customWidth="1"/>
    <col min="6927" max="6927" width="10.875" style="2" customWidth="1"/>
    <col min="6928" max="7169" width="9" style="2" customWidth="1"/>
    <col min="7170" max="7176" width="5.625" style="2"/>
    <col min="7177" max="7177" width="22" style="2" customWidth="1"/>
    <col min="7178" max="7179" width="18.625" style="2" customWidth="1"/>
    <col min="7180" max="7182" width="15.625" style="2" customWidth="1"/>
    <col min="7183" max="7183" width="10.875" style="2" customWidth="1"/>
    <col min="7184" max="7425" width="9" style="2" customWidth="1"/>
    <col min="7426" max="7432" width="5.625" style="2"/>
    <col min="7433" max="7433" width="22" style="2" customWidth="1"/>
    <col min="7434" max="7435" width="18.625" style="2" customWidth="1"/>
    <col min="7436" max="7438" width="15.625" style="2" customWidth="1"/>
    <col min="7439" max="7439" width="10.875" style="2" customWidth="1"/>
    <col min="7440" max="7681" width="9" style="2" customWidth="1"/>
    <col min="7682" max="7688" width="5.625" style="2"/>
    <col min="7689" max="7689" width="22" style="2" customWidth="1"/>
    <col min="7690" max="7691" width="18.625" style="2" customWidth="1"/>
    <col min="7692" max="7694" width="15.625" style="2" customWidth="1"/>
    <col min="7695" max="7695" width="10.875" style="2" customWidth="1"/>
    <col min="7696" max="7937" width="9" style="2" customWidth="1"/>
    <col min="7938" max="7944" width="5.625" style="2"/>
    <col min="7945" max="7945" width="22" style="2" customWidth="1"/>
    <col min="7946" max="7947" width="18.625" style="2" customWidth="1"/>
    <col min="7948" max="7950" width="15.625" style="2" customWidth="1"/>
    <col min="7951" max="7951" width="10.875" style="2" customWidth="1"/>
    <col min="7952" max="8193" width="9" style="2" customWidth="1"/>
    <col min="8194" max="8200" width="5.625" style="2"/>
    <col min="8201" max="8201" width="22" style="2" customWidth="1"/>
    <col min="8202" max="8203" width="18.625" style="2" customWidth="1"/>
    <col min="8204" max="8206" width="15.625" style="2" customWidth="1"/>
    <col min="8207" max="8207" width="10.875" style="2" customWidth="1"/>
    <col min="8208" max="8449" width="9" style="2" customWidth="1"/>
    <col min="8450" max="8456" width="5.625" style="2"/>
    <col min="8457" max="8457" width="22" style="2" customWidth="1"/>
    <col min="8458" max="8459" width="18.625" style="2" customWidth="1"/>
    <col min="8460" max="8462" width="15.625" style="2" customWidth="1"/>
    <col min="8463" max="8463" width="10.875" style="2" customWidth="1"/>
    <col min="8464" max="8705" width="9" style="2" customWidth="1"/>
    <col min="8706" max="8712" width="5.625" style="2"/>
    <col min="8713" max="8713" width="22" style="2" customWidth="1"/>
    <col min="8714" max="8715" width="18.625" style="2" customWidth="1"/>
    <col min="8716" max="8718" width="15.625" style="2" customWidth="1"/>
    <col min="8719" max="8719" width="10.875" style="2" customWidth="1"/>
    <col min="8720" max="8961" width="9" style="2" customWidth="1"/>
    <col min="8962" max="8968" width="5.625" style="2"/>
    <col min="8969" max="8969" width="22" style="2" customWidth="1"/>
    <col min="8970" max="8971" width="18.625" style="2" customWidth="1"/>
    <col min="8972" max="8974" width="15.625" style="2" customWidth="1"/>
    <col min="8975" max="8975" width="10.875" style="2" customWidth="1"/>
    <col min="8976" max="9217" width="9" style="2" customWidth="1"/>
    <col min="9218" max="9224" width="5.625" style="2"/>
    <col min="9225" max="9225" width="22" style="2" customWidth="1"/>
    <col min="9226" max="9227" width="18.625" style="2" customWidth="1"/>
    <col min="9228" max="9230" width="15.625" style="2" customWidth="1"/>
    <col min="9231" max="9231" width="10.875" style="2" customWidth="1"/>
    <col min="9232" max="9473" width="9" style="2" customWidth="1"/>
    <col min="9474" max="9480" width="5.625" style="2"/>
    <col min="9481" max="9481" width="22" style="2" customWidth="1"/>
    <col min="9482" max="9483" width="18.625" style="2" customWidth="1"/>
    <col min="9484" max="9486" width="15.625" style="2" customWidth="1"/>
    <col min="9487" max="9487" width="10.875" style="2" customWidth="1"/>
    <col min="9488" max="9729" width="9" style="2" customWidth="1"/>
    <col min="9730" max="9736" width="5.625" style="2"/>
    <col min="9737" max="9737" width="22" style="2" customWidth="1"/>
    <col min="9738" max="9739" width="18.625" style="2" customWidth="1"/>
    <col min="9740" max="9742" width="15.625" style="2" customWidth="1"/>
    <col min="9743" max="9743" width="10.875" style="2" customWidth="1"/>
    <col min="9744" max="9985" width="9" style="2" customWidth="1"/>
    <col min="9986" max="9992" width="5.625" style="2"/>
    <col min="9993" max="9993" width="22" style="2" customWidth="1"/>
    <col min="9994" max="9995" width="18.625" style="2" customWidth="1"/>
    <col min="9996" max="9998" width="15.625" style="2" customWidth="1"/>
    <col min="9999" max="9999" width="10.875" style="2" customWidth="1"/>
    <col min="10000" max="10241" width="9" style="2" customWidth="1"/>
    <col min="10242" max="10248" width="5.625" style="2"/>
    <col min="10249" max="10249" width="22" style="2" customWidth="1"/>
    <col min="10250" max="10251" width="18.625" style="2" customWidth="1"/>
    <col min="10252" max="10254" width="15.625" style="2" customWidth="1"/>
    <col min="10255" max="10255" width="10.875" style="2" customWidth="1"/>
    <col min="10256" max="10497" width="9" style="2" customWidth="1"/>
    <col min="10498" max="10504" width="5.625" style="2"/>
    <col min="10505" max="10505" width="22" style="2" customWidth="1"/>
    <col min="10506" max="10507" width="18.625" style="2" customWidth="1"/>
    <col min="10508" max="10510" width="15.625" style="2" customWidth="1"/>
    <col min="10511" max="10511" width="10.875" style="2" customWidth="1"/>
    <col min="10512" max="10753" width="9" style="2" customWidth="1"/>
    <col min="10754" max="10760" width="5.625" style="2"/>
    <col min="10761" max="10761" width="22" style="2" customWidth="1"/>
    <col min="10762" max="10763" width="18.625" style="2" customWidth="1"/>
    <col min="10764" max="10766" width="15.625" style="2" customWidth="1"/>
    <col min="10767" max="10767" width="10.875" style="2" customWidth="1"/>
    <col min="10768" max="11009" width="9" style="2" customWidth="1"/>
    <col min="11010" max="11016" width="5.625" style="2"/>
    <col min="11017" max="11017" width="22" style="2" customWidth="1"/>
    <col min="11018" max="11019" width="18.625" style="2" customWidth="1"/>
    <col min="11020" max="11022" width="15.625" style="2" customWidth="1"/>
    <col min="11023" max="11023" width="10.875" style="2" customWidth="1"/>
    <col min="11024" max="11265" width="9" style="2" customWidth="1"/>
    <col min="11266" max="11272" width="5.625" style="2"/>
    <col min="11273" max="11273" width="22" style="2" customWidth="1"/>
    <col min="11274" max="11275" width="18.625" style="2" customWidth="1"/>
    <col min="11276" max="11278" width="15.625" style="2" customWidth="1"/>
    <col min="11279" max="11279" width="10.875" style="2" customWidth="1"/>
    <col min="11280" max="11521" width="9" style="2" customWidth="1"/>
    <col min="11522" max="11528" width="5.625" style="2"/>
    <col min="11529" max="11529" width="22" style="2" customWidth="1"/>
    <col min="11530" max="11531" width="18.625" style="2" customWidth="1"/>
    <col min="11532" max="11534" width="15.625" style="2" customWidth="1"/>
    <col min="11535" max="11535" width="10.875" style="2" customWidth="1"/>
    <col min="11536" max="11777" width="9" style="2" customWidth="1"/>
    <col min="11778" max="11784" width="5.625" style="2"/>
    <col min="11785" max="11785" width="22" style="2" customWidth="1"/>
    <col min="11786" max="11787" width="18.625" style="2" customWidth="1"/>
    <col min="11788" max="11790" width="15.625" style="2" customWidth="1"/>
    <col min="11791" max="11791" width="10.875" style="2" customWidth="1"/>
    <col min="11792" max="12033" width="9" style="2" customWidth="1"/>
    <col min="12034" max="12040" width="5.625" style="2"/>
    <col min="12041" max="12041" width="22" style="2" customWidth="1"/>
    <col min="12042" max="12043" width="18.625" style="2" customWidth="1"/>
    <col min="12044" max="12046" width="15.625" style="2" customWidth="1"/>
    <col min="12047" max="12047" width="10.875" style="2" customWidth="1"/>
    <col min="12048" max="12289" width="9" style="2" customWidth="1"/>
    <col min="12290" max="12296" width="5.625" style="2"/>
    <col min="12297" max="12297" width="22" style="2" customWidth="1"/>
    <col min="12298" max="12299" width="18.625" style="2" customWidth="1"/>
    <col min="12300" max="12302" width="15.625" style="2" customWidth="1"/>
    <col min="12303" max="12303" width="10.875" style="2" customWidth="1"/>
    <col min="12304" max="12545" width="9" style="2" customWidth="1"/>
    <col min="12546" max="12552" width="5.625" style="2"/>
    <col min="12553" max="12553" width="22" style="2" customWidth="1"/>
    <col min="12554" max="12555" width="18.625" style="2" customWidth="1"/>
    <col min="12556" max="12558" width="15.625" style="2" customWidth="1"/>
    <col min="12559" max="12559" width="10.875" style="2" customWidth="1"/>
    <col min="12560" max="12801" width="9" style="2" customWidth="1"/>
    <col min="12802" max="12808" width="5.625" style="2"/>
    <col min="12809" max="12809" width="22" style="2" customWidth="1"/>
    <col min="12810" max="12811" width="18.625" style="2" customWidth="1"/>
    <col min="12812" max="12814" width="15.625" style="2" customWidth="1"/>
    <col min="12815" max="12815" width="10.875" style="2" customWidth="1"/>
    <col min="12816" max="13057" width="9" style="2" customWidth="1"/>
    <col min="13058" max="13064" width="5.625" style="2"/>
    <col min="13065" max="13065" width="22" style="2" customWidth="1"/>
    <col min="13066" max="13067" width="18.625" style="2" customWidth="1"/>
    <col min="13068" max="13070" width="15.625" style="2" customWidth="1"/>
    <col min="13071" max="13071" width="10.875" style="2" customWidth="1"/>
    <col min="13072" max="13313" width="9" style="2" customWidth="1"/>
    <col min="13314" max="13320" width="5.625" style="2"/>
    <col min="13321" max="13321" width="22" style="2" customWidth="1"/>
    <col min="13322" max="13323" width="18.625" style="2" customWidth="1"/>
    <col min="13324" max="13326" width="15.625" style="2" customWidth="1"/>
    <col min="13327" max="13327" width="10.875" style="2" customWidth="1"/>
    <col min="13328" max="13569" width="9" style="2" customWidth="1"/>
    <col min="13570" max="13576" width="5.625" style="2"/>
    <col min="13577" max="13577" width="22" style="2" customWidth="1"/>
    <col min="13578" max="13579" width="18.625" style="2" customWidth="1"/>
    <col min="13580" max="13582" width="15.625" style="2" customWidth="1"/>
    <col min="13583" max="13583" width="10.875" style="2" customWidth="1"/>
    <col min="13584" max="13825" width="9" style="2" customWidth="1"/>
    <col min="13826" max="13832" width="5.625" style="2"/>
    <col min="13833" max="13833" width="22" style="2" customWidth="1"/>
    <col min="13834" max="13835" width="18.625" style="2" customWidth="1"/>
    <col min="13836" max="13838" width="15.625" style="2" customWidth="1"/>
    <col min="13839" max="13839" width="10.875" style="2" customWidth="1"/>
    <col min="13840" max="14081" width="9" style="2" customWidth="1"/>
    <col min="14082" max="14088" width="5.625" style="2"/>
    <col min="14089" max="14089" width="22" style="2" customWidth="1"/>
    <col min="14090" max="14091" width="18.625" style="2" customWidth="1"/>
    <col min="14092" max="14094" width="15.625" style="2" customWidth="1"/>
    <col min="14095" max="14095" width="10.875" style="2" customWidth="1"/>
    <col min="14096" max="14337" width="9" style="2" customWidth="1"/>
    <col min="14338" max="14344" width="5.625" style="2"/>
    <col min="14345" max="14345" width="22" style="2" customWidth="1"/>
    <col min="14346" max="14347" width="18.625" style="2" customWidth="1"/>
    <col min="14348" max="14350" width="15.625" style="2" customWidth="1"/>
    <col min="14351" max="14351" width="10.875" style="2" customWidth="1"/>
    <col min="14352" max="14593" width="9" style="2" customWidth="1"/>
    <col min="14594" max="14600" width="5.625" style="2"/>
    <col min="14601" max="14601" width="22" style="2" customWidth="1"/>
    <col min="14602" max="14603" width="18.625" style="2" customWidth="1"/>
    <col min="14604" max="14606" width="15.625" style="2" customWidth="1"/>
    <col min="14607" max="14607" width="10.875" style="2" customWidth="1"/>
    <col min="14608" max="14849" width="9" style="2" customWidth="1"/>
    <col min="14850" max="14856" width="5.625" style="2"/>
    <col min="14857" max="14857" width="22" style="2" customWidth="1"/>
    <col min="14858" max="14859" width="18.625" style="2" customWidth="1"/>
    <col min="14860" max="14862" width="15.625" style="2" customWidth="1"/>
    <col min="14863" max="14863" width="10.875" style="2" customWidth="1"/>
    <col min="14864" max="15105" width="9" style="2" customWidth="1"/>
    <col min="15106" max="15112" width="5.625" style="2"/>
    <col min="15113" max="15113" width="22" style="2" customWidth="1"/>
    <col min="15114" max="15115" width="18.625" style="2" customWidth="1"/>
    <col min="15116" max="15118" width="15.625" style="2" customWidth="1"/>
    <col min="15119" max="15119" width="10.875" style="2" customWidth="1"/>
    <col min="15120" max="15361" width="9" style="2" customWidth="1"/>
    <col min="15362" max="15368" width="5.625" style="2"/>
    <col min="15369" max="15369" width="22" style="2" customWidth="1"/>
    <col min="15370" max="15371" width="18.625" style="2" customWidth="1"/>
    <col min="15372" max="15374" width="15.625" style="2" customWidth="1"/>
    <col min="15375" max="15375" width="10.875" style="2" customWidth="1"/>
    <col min="15376" max="15617" width="9" style="2" customWidth="1"/>
    <col min="15618" max="15624" width="5.625" style="2"/>
    <col min="15625" max="15625" width="22" style="2" customWidth="1"/>
    <col min="15626" max="15627" width="18.625" style="2" customWidth="1"/>
    <col min="15628" max="15630" width="15.625" style="2" customWidth="1"/>
    <col min="15631" max="15631" width="10.875" style="2" customWidth="1"/>
    <col min="15632" max="15873" width="9" style="2" customWidth="1"/>
    <col min="15874" max="15880" width="5.625" style="2"/>
    <col min="15881" max="15881" width="22" style="2" customWidth="1"/>
    <col min="15882" max="15883" width="18.625" style="2" customWidth="1"/>
    <col min="15884" max="15886" width="15.625" style="2" customWidth="1"/>
    <col min="15887" max="15887" width="10.875" style="2" customWidth="1"/>
    <col min="15888" max="16129" width="9" style="2" customWidth="1"/>
    <col min="16130" max="16136" width="5.625" style="2"/>
    <col min="16137" max="16137" width="22" style="2" customWidth="1"/>
    <col min="16138" max="16139" width="18.625" style="2" customWidth="1"/>
    <col min="16140" max="16142" width="15.625" style="2" customWidth="1"/>
    <col min="16143" max="16143" width="10.875" style="2" customWidth="1"/>
    <col min="16144" max="16384" width="9" style="2" customWidth="1"/>
  </cols>
  <sheetData>
    <row r="1" spans="1:17" ht="30.75" customHeight="1">
      <c r="A1" s="275" t="s">
        <v>108</v>
      </c>
      <c r="B1" s="275"/>
      <c r="C1" s="275"/>
      <c r="D1" s="275"/>
    </row>
    <row r="2" spans="1:17" ht="30.75" customHeight="1">
      <c r="A2" s="28" t="s">
        <v>105</v>
      </c>
      <c r="B2" s="28"/>
    </row>
    <row r="3" spans="1:17" ht="28.15" customHeight="1" thickBot="1">
      <c r="A3" s="1"/>
      <c r="C3" s="24" t="s">
        <v>32</v>
      </c>
      <c r="E3" s="3" t="s">
        <v>14</v>
      </c>
    </row>
    <row r="4" spans="1:17" ht="30.75" customHeight="1">
      <c r="A4" s="1"/>
      <c r="B4" s="8"/>
      <c r="C4" s="15" t="s">
        <v>11</v>
      </c>
      <c r="D4" s="16" t="s">
        <v>12</v>
      </c>
      <c r="E4" s="17" t="s">
        <v>13</v>
      </c>
      <c r="F4" s="294" t="s">
        <v>100</v>
      </c>
      <c r="G4" s="295"/>
      <c r="H4" s="304"/>
      <c r="I4" s="304"/>
      <c r="J4" s="304"/>
      <c r="K4" s="304"/>
      <c r="L4" s="304"/>
    </row>
    <row r="5" spans="1:17" ht="30.75" customHeight="1" thickBot="1">
      <c r="A5" s="1"/>
      <c r="B5" s="9"/>
      <c r="C5" s="225"/>
      <c r="D5" s="226"/>
      <c r="E5" s="227"/>
      <c r="F5" s="294" t="s">
        <v>101</v>
      </c>
      <c r="G5" s="295"/>
      <c r="H5" s="305"/>
      <c r="I5" s="305"/>
      <c r="J5" s="305"/>
      <c r="K5" s="305"/>
      <c r="L5" s="305"/>
    </row>
    <row r="6" spans="1:17" ht="30.75" customHeight="1">
      <c r="A6" s="1"/>
      <c r="C6" s="261" t="s">
        <v>102</v>
      </c>
      <c r="F6" s="271"/>
      <c r="G6" s="24"/>
      <c r="H6" s="273"/>
      <c r="I6" s="273"/>
    </row>
    <row r="7" spans="1:17" ht="28.15" customHeight="1">
      <c r="A7" s="1"/>
      <c r="B7" s="18"/>
      <c r="F7" s="271"/>
      <c r="G7" s="271"/>
      <c r="H7" s="274"/>
      <c r="I7" s="274"/>
    </row>
    <row r="8" spans="1:17" ht="19.5" customHeight="1" thickBot="1">
      <c r="E8" s="3"/>
      <c r="F8" s="272"/>
      <c r="G8" s="272"/>
      <c r="H8" s="272"/>
      <c r="I8" s="272"/>
      <c r="J8" s="272"/>
      <c r="K8" s="272"/>
      <c r="L8" s="272"/>
      <c r="M8" s="3"/>
      <c r="N8" s="256" t="s">
        <v>0</v>
      </c>
      <c r="O8" s="257"/>
      <c r="Q8" s="25" t="s">
        <v>39</v>
      </c>
    </row>
    <row r="9" spans="1:17" ht="20.100000000000001" customHeight="1">
      <c r="A9" s="318" t="s">
        <v>1</v>
      </c>
      <c r="B9" s="320" t="s">
        <v>24</v>
      </c>
      <c r="C9" s="322" t="s">
        <v>23</v>
      </c>
      <c r="D9" s="322" t="s">
        <v>25</v>
      </c>
      <c r="E9" s="324" t="s">
        <v>22</v>
      </c>
      <c r="F9" s="285"/>
      <c r="G9" s="285"/>
      <c r="H9" s="285"/>
      <c r="I9" s="285"/>
      <c r="J9" s="285"/>
      <c r="K9" s="285"/>
      <c r="L9" s="285"/>
      <c r="M9" s="285"/>
      <c r="N9" s="285"/>
      <c r="O9" s="289" t="s">
        <v>40</v>
      </c>
      <c r="P9" s="290"/>
      <c r="Q9" s="291"/>
    </row>
    <row r="10" spans="1:17" ht="24.75" customHeight="1" thickBot="1">
      <c r="A10" s="319"/>
      <c r="B10" s="321"/>
      <c r="C10" s="323"/>
      <c r="D10" s="323"/>
      <c r="E10" s="325"/>
      <c r="F10" s="288" t="s">
        <v>41</v>
      </c>
      <c r="G10" s="282"/>
      <c r="H10" s="282"/>
      <c r="I10" s="282" t="s">
        <v>42</v>
      </c>
      <c r="J10" s="282"/>
      <c r="K10" s="282"/>
      <c r="L10" s="283" t="s">
        <v>43</v>
      </c>
      <c r="M10" s="283"/>
      <c r="N10" s="284"/>
      <c r="O10" s="32" t="s">
        <v>36</v>
      </c>
      <c r="P10" s="30" t="s">
        <v>37</v>
      </c>
      <c r="Q10" s="31" t="s">
        <v>38</v>
      </c>
    </row>
    <row r="11" spans="1:17" ht="24" customHeight="1" thickTop="1">
      <c r="A11" s="327" t="s">
        <v>2</v>
      </c>
      <c r="B11" s="228"/>
      <c r="C11" s="229"/>
      <c r="D11" s="229"/>
      <c r="E11" s="229"/>
      <c r="F11" s="326">
        <f>IFERROR(E11*(O11/(O11+P11+Q11)),0)</f>
        <v>0</v>
      </c>
      <c r="G11" s="286"/>
      <c r="H11" s="286"/>
      <c r="I11" s="286">
        <f>IFERROR(E11*(P11/(O11+P11+Q11)),0)</f>
        <v>0</v>
      </c>
      <c r="J11" s="286"/>
      <c r="K11" s="286"/>
      <c r="L11" s="286">
        <f>IFERROR(E11*(Q11/(O11+P11+Q11)),0)</f>
        <v>0</v>
      </c>
      <c r="M11" s="286"/>
      <c r="N11" s="287"/>
      <c r="O11" s="238"/>
      <c r="P11" s="239"/>
      <c r="Q11" s="240"/>
    </row>
    <row r="12" spans="1:17" ht="24" customHeight="1">
      <c r="A12" s="328"/>
      <c r="B12" s="230"/>
      <c r="C12" s="231"/>
      <c r="D12" s="231"/>
      <c r="E12" s="231"/>
      <c r="F12" s="281">
        <f t="shared" ref="F12:F58" si="0">IFERROR(E12*(O12/(O12+P12+Q12)),0)</f>
        <v>0</v>
      </c>
      <c r="G12" s="279"/>
      <c r="H12" s="279"/>
      <c r="I12" s="279">
        <f t="shared" ref="I12:I58" si="1">IFERROR(E12*(P12/(O12+P12+Q12)),0)</f>
        <v>0</v>
      </c>
      <c r="J12" s="279"/>
      <c r="K12" s="279"/>
      <c r="L12" s="279">
        <f t="shared" ref="L12:L58" si="2">IFERROR(E12*(Q12/(O12+P12+Q12)),0)</f>
        <v>0</v>
      </c>
      <c r="M12" s="279"/>
      <c r="N12" s="280"/>
      <c r="O12" s="241"/>
      <c r="P12" s="242"/>
      <c r="Q12" s="243"/>
    </row>
    <row r="13" spans="1:17" ht="24" customHeight="1">
      <c r="A13" s="328"/>
      <c r="B13" s="230"/>
      <c r="C13" s="231"/>
      <c r="D13" s="231"/>
      <c r="E13" s="231"/>
      <c r="F13" s="281">
        <f t="shared" si="0"/>
        <v>0</v>
      </c>
      <c r="G13" s="279"/>
      <c r="H13" s="279"/>
      <c r="I13" s="279">
        <f t="shared" si="1"/>
        <v>0</v>
      </c>
      <c r="J13" s="279"/>
      <c r="K13" s="279"/>
      <c r="L13" s="279">
        <f t="shared" si="2"/>
        <v>0</v>
      </c>
      <c r="M13" s="279"/>
      <c r="N13" s="280"/>
      <c r="O13" s="241"/>
      <c r="P13" s="242"/>
      <c r="Q13" s="243"/>
    </row>
    <row r="14" spans="1:17" ht="24" customHeight="1">
      <c r="A14" s="328"/>
      <c r="B14" s="230"/>
      <c r="C14" s="231"/>
      <c r="D14" s="231"/>
      <c r="E14" s="231"/>
      <c r="F14" s="281">
        <f t="shared" si="0"/>
        <v>0</v>
      </c>
      <c r="G14" s="279"/>
      <c r="H14" s="279"/>
      <c r="I14" s="279">
        <f t="shared" si="1"/>
        <v>0</v>
      </c>
      <c r="J14" s="279"/>
      <c r="K14" s="279"/>
      <c r="L14" s="279">
        <f t="shared" si="2"/>
        <v>0</v>
      </c>
      <c r="M14" s="279"/>
      <c r="N14" s="280"/>
      <c r="O14" s="241"/>
      <c r="P14" s="242"/>
      <c r="Q14" s="243"/>
    </row>
    <row r="15" spans="1:17" ht="24" customHeight="1">
      <c r="A15" s="328"/>
      <c r="B15" s="230"/>
      <c r="C15" s="231"/>
      <c r="D15" s="231"/>
      <c r="E15" s="231"/>
      <c r="F15" s="281">
        <f t="shared" si="0"/>
        <v>0</v>
      </c>
      <c r="G15" s="279"/>
      <c r="H15" s="279"/>
      <c r="I15" s="279">
        <f t="shared" si="1"/>
        <v>0</v>
      </c>
      <c r="J15" s="279"/>
      <c r="K15" s="279"/>
      <c r="L15" s="279">
        <f t="shared" si="2"/>
        <v>0</v>
      </c>
      <c r="M15" s="279"/>
      <c r="N15" s="280"/>
      <c r="O15" s="241"/>
      <c r="P15" s="242"/>
      <c r="Q15" s="243"/>
    </row>
    <row r="16" spans="1:17" ht="24" customHeight="1">
      <c r="A16" s="328"/>
      <c r="B16" s="230"/>
      <c r="C16" s="231"/>
      <c r="D16" s="231"/>
      <c r="E16" s="231"/>
      <c r="F16" s="281">
        <f t="shared" si="0"/>
        <v>0</v>
      </c>
      <c r="G16" s="279"/>
      <c r="H16" s="279"/>
      <c r="I16" s="279">
        <f t="shared" si="1"/>
        <v>0</v>
      </c>
      <c r="J16" s="279"/>
      <c r="K16" s="279"/>
      <c r="L16" s="279">
        <f t="shared" si="2"/>
        <v>0</v>
      </c>
      <c r="M16" s="279"/>
      <c r="N16" s="280"/>
      <c r="O16" s="241"/>
      <c r="P16" s="242"/>
      <c r="Q16" s="243"/>
    </row>
    <row r="17" spans="1:17" ht="24" customHeight="1">
      <c r="A17" s="328"/>
      <c r="B17" s="230"/>
      <c r="C17" s="231"/>
      <c r="D17" s="231"/>
      <c r="E17" s="231"/>
      <c r="F17" s="281">
        <f t="shared" si="0"/>
        <v>0</v>
      </c>
      <c r="G17" s="279"/>
      <c r="H17" s="279"/>
      <c r="I17" s="279">
        <f t="shared" si="1"/>
        <v>0</v>
      </c>
      <c r="J17" s="279"/>
      <c r="K17" s="279"/>
      <c r="L17" s="279">
        <f t="shared" si="2"/>
        <v>0</v>
      </c>
      <c r="M17" s="279"/>
      <c r="N17" s="280"/>
      <c r="O17" s="241"/>
      <c r="P17" s="242"/>
      <c r="Q17" s="243"/>
    </row>
    <row r="18" spans="1:17" ht="24" customHeight="1">
      <c r="A18" s="328"/>
      <c r="B18" s="230"/>
      <c r="C18" s="231"/>
      <c r="D18" s="231"/>
      <c r="E18" s="231"/>
      <c r="F18" s="281">
        <f t="shared" si="0"/>
        <v>0</v>
      </c>
      <c r="G18" s="279"/>
      <c r="H18" s="279"/>
      <c r="I18" s="279">
        <f t="shared" si="1"/>
        <v>0</v>
      </c>
      <c r="J18" s="279"/>
      <c r="K18" s="279"/>
      <c r="L18" s="279">
        <f t="shared" si="2"/>
        <v>0</v>
      </c>
      <c r="M18" s="279"/>
      <c r="N18" s="280"/>
      <c r="O18" s="241"/>
      <c r="P18" s="242"/>
      <c r="Q18" s="243"/>
    </row>
    <row r="19" spans="1:17" ht="24" customHeight="1">
      <c r="A19" s="328"/>
      <c r="B19" s="230"/>
      <c r="C19" s="231"/>
      <c r="D19" s="231"/>
      <c r="E19" s="231"/>
      <c r="F19" s="281">
        <f t="shared" si="0"/>
        <v>0</v>
      </c>
      <c r="G19" s="279"/>
      <c r="H19" s="279"/>
      <c r="I19" s="279">
        <f t="shared" si="1"/>
        <v>0</v>
      </c>
      <c r="J19" s="279"/>
      <c r="K19" s="279"/>
      <c r="L19" s="279">
        <f t="shared" si="2"/>
        <v>0</v>
      </c>
      <c r="M19" s="279"/>
      <c r="N19" s="280"/>
      <c r="O19" s="241"/>
      <c r="P19" s="242"/>
      <c r="Q19" s="243"/>
    </row>
    <row r="20" spans="1:17" ht="24" customHeight="1">
      <c r="A20" s="328"/>
      <c r="B20" s="230"/>
      <c r="C20" s="231"/>
      <c r="D20" s="231"/>
      <c r="E20" s="231"/>
      <c r="F20" s="281">
        <f t="shared" si="0"/>
        <v>0</v>
      </c>
      <c r="G20" s="279"/>
      <c r="H20" s="279"/>
      <c r="I20" s="279">
        <f t="shared" si="1"/>
        <v>0</v>
      </c>
      <c r="J20" s="279"/>
      <c r="K20" s="279"/>
      <c r="L20" s="279">
        <f t="shared" si="2"/>
        <v>0</v>
      </c>
      <c r="M20" s="279"/>
      <c r="N20" s="280"/>
      <c r="O20" s="241"/>
      <c r="P20" s="242"/>
      <c r="Q20" s="243"/>
    </row>
    <row r="21" spans="1:17" ht="24" customHeight="1">
      <c r="A21" s="328"/>
      <c r="B21" s="230"/>
      <c r="C21" s="231"/>
      <c r="D21" s="231"/>
      <c r="E21" s="231"/>
      <c r="F21" s="281">
        <f t="shared" si="0"/>
        <v>0</v>
      </c>
      <c r="G21" s="279"/>
      <c r="H21" s="279"/>
      <c r="I21" s="279">
        <f t="shared" si="1"/>
        <v>0</v>
      </c>
      <c r="J21" s="279"/>
      <c r="K21" s="279"/>
      <c r="L21" s="279">
        <f t="shared" si="2"/>
        <v>0</v>
      </c>
      <c r="M21" s="279"/>
      <c r="N21" s="280"/>
      <c r="O21" s="241"/>
      <c r="P21" s="242"/>
      <c r="Q21" s="243"/>
    </row>
    <row r="22" spans="1:17" ht="24" customHeight="1">
      <c r="A22" s="328"/>
      <c r="B22" s="230"/>
      <c r="C22" s="233"/>
      <c r="D22" s="233"/>
      <c r="E22" s="233"/>
      <c r="F22" s="281">
        <f>IFERROR(E22*(O22/(O22+P22+Q22)),0)</f>
        <v>0</v>
      </c>
      <c r="G22" s="279"/>
      <c r="H22" s="279"/>
      <c r="I22" s="279">
        <f>IFERROR(E22*(P22/(O22+P22+Q22)),0)</f>
        <v>0</v>
      </c>
      <c r="J22" s="279"/>
      <c r="K22" s="279"/>
      <c r="L22" s="279">
        <f>IFERROR(E22*(Q22/(O22+P22+Q22)),0)</f>
        <v>0</v>
      </c>
      <c r="M22" s="279"/>
      <c r="N22" s="280"/>
      <c r="O22" s="244"/>
      <c r="P22" s="245"/>
      <c r="Q22" s="246"/>
    </row>
    <row r="23" spans="1:17" ht="24" customHeight="1">
      <c r="A23" s="328"/>
      <c r="B23" s="232"/>
      <c r="C23" s="233"/>
      <c r="D23" s="233"/>
      <c r="E23" s="233"/>
      <c r="F23" s="281">
        <f>IFERROR(E23*(O23/(O23+P23+Q23)),0)</f>
        <v>0</v>
      </c>
      <c r="G23" s="279"/>
      <c r="H23" s="279"/>
      <c r="I23" s="279">
        <f>IFERROR(E23*(P23/(O23+P23+Q23)),0)</f>
        <v>0</v>
      </c>
      <c r="J23" s="279"/>
      <c r="K23" s="279"/>
      <c r="L23" s="279">
        <f>IFERROR(E23*(Q23/(O23+P23+Q23)),0)</f>
        <v>0</v>
      </c>
      <c r="M23" s="279"/>
      <c r="N23" s="280"/>
      <c r="O23" s="244"/>
      <c r="P23" s="245"/>
      <c r="Q23" s="246"/>
    </row>
    <row r="24" spans="1:17" ht="24" customHeight="1">
      <c r="A24" s="328"/>
      <c r="B24" s="232"/>
      <c r="C24" s="233"/>
      <c r="D24" s="233"/>
      <c r="E24" s="233"/>
      <c r="F24" s="281">
        <f>IFERROR(E24*(O24/(O24+P24+Q24)),0)</f>
        <v>0</v>
      </c>
      <c r="G24" s="279"/>
      <c r="H24" s="279"/>
      <c r="I24" s="279">
        <f>IFERROR(E24*(P24/(O24+P24+Q24)),0)</f>
        <v>0</v>
      </c>
      <c r="J24" s="279"/>
      <c r="K24" s="279"/>
      <c r="L24" s="279">
        <f>IFERROR(E24*(Q24/(O24+P24+Q24)),0)</f>
        <v>0</v>
      </c>
      <c r="M24" s="279"/>
      <c r="N24" s="280"/>
      <c r="O24" s="244"/>
      <c r="P24" s="245"/>
      <c r="Q24" s="246"/>
    </row>
    <row r="25" spans="1:17" ht="24" customHeight="1">
      <c r="A25" s="328"/>
      <c r="B25" s="232"/>
      <c r="C25" s="233"/>
      <c r="D25" s="233"/>
      <c r="E25" s="233"/>
      <c r="F25" s="281">
        <f>IFERROR(E25*(O25/(O25+P25+Q25)),0)</f>
        <v>0</v>
      </c>
      <c r="G25" s="279"/>
      <c r="H25" s="279"/>
      <c r="I25" s="279">
        <f>IFERROR(E25*(P25/(O25+P25+Q25)),0)</f>
        <v>0</v>
      </c>
      <c r="J25" s="279"/>
      <c r="K25" s="279"/>
      <c r="L25" s="279">
        <f>IFERROR(E25*(Q25/(O25+P25+Q25)),0)</f>
        <v>0</v>
      </c>
      <c r="M25" s="279"/>
      <c r="N25" s="280"/>
      <c r="O25" s="244"/>
      <c r="P25" s="245"/>
      <c r="Q25" s="246"/>
    </row>
    <row r="26" spans="1:17" ht="24" customHeight="1">
      <c r="A26" s="328"/>
      <c r="B26" s="232"/>
      <c r="C26" s="233"/>
      <c r="D26" s="233"/>
      <c r="E26" s="233"/>
      <c r="F26" s="281">
        <f>IFERROR(E26*(O26/(O26+P26+Q26)),0)</f>
        <v>0</v>
      </c>
      <c r="G26" s="279"/>
      <c r="H26" s="279"/>
      <c r="I26" s="279">
        <f>IFERROR(E26*(P26/(O26+P26+Q26)),0)</f>
        <v>0</v>
      </c>
      <c r="J26" s="279"/>
      <c r="K26" s="279"/>
      <c r="L26" s="279">
        <f>IFERROR(E26*(Q26/(O26+P26+Q26)),0)</f>
        <v>0</v>
      </c>
      <c r="M26" s="279"/>
      <c r="N26" s="280"/>
      <c r="O26" s="244"/>
      <c r="P26" s="245"/>
      <c r="Q26" s="246"/>
    </row>
    <row r="27" spans="1:17" ht="24" customHeight="1" thickBot="1">
      <c r="A27" s="328"/>
      <c r="B27" s="232"/>
      <c r="C27" s="233"/>
      <c r="D27" s="233"/>
      <c r="E27" s="233"/>
      <c r="F27" s="330">
        <f t="shared" si="0"/>
        <v>0</v>
      </c>
      <c r="G27" s="310"/>
      <c r="H27" s="310"/>
      <c r="I27" s="310">
        <f t="shared" si="1"/>
        <v>0</v>
      </c>
      <c r="J27" s="310"/>
      <c r="K27" s="310"/>
      <c r="L27" s="310">
        <f t="shared" si="2"/>
        <v>0</v>
      </c>
      <c r="M27" s="310"/>
      <c r="N27" s="311"/>
      <c r="O27" s="244"/>
      <c r="P27" s="245"/>
      <c r="Q27" s="246"/>
    </row>
    <row r="28" spans="1:17" ht="24" customHeight="1" thickTop="1">
      <c r="A28" s="314" t="s">
        <v>3</v>
      </c>
      <c r="B28" s="228"/>
      <c r="C28" s="229"/>
      <c r="D28" s="229"/>
      <c r="E28" s="229"/>
      <c r="F28" s="326">
        <f t="shared" si="0"/>
        <v>0</v>
      </c>
      <c r="G28" s="286"/>
      <c r="H28" s="286"/>
      <c r="I28" s="286">
        <f t="shared" si="1"/>
        <v>0</v>
      </c>
      <c r="J28" s="286"/>
      <c r="K28" s="286"/>
      <c r="L28" s="286">
        <f t="shared" si="2"/>
        <v>0</v>
      </c>
      <c r="M28" s="286"/>
      <c r="N28" s="287"/>
      <c r="O28" s="238"/>
      <c r="P28" s="239"/>
      <c r="Q28" s="240"/>
    </row>
    <row r="29" spans="1:17" ht="24" customHeight="1">
      <c r="A29" s="315"/>
      <c r="B29" s="230"/>
      <c r="C29" s="231"/>
      <c r="D29" s="231"/>
      <c r="E29" s="231"/>
      <c r="F29" s="281">
        <f t="shared" si="0"/>
        <v>0</v>
      </c>
      <c r="G29" s="279"/>
      <c r="H29" s="279"/>
      <c r="I29" s="279">
        <f t="shared" si="1"/>
        <v>0</v>
      </c>
      <c r="J29" s="279"/>
      <c r="K29" s="279"/>
      <c r="L29" s="279">
        <f t="shared" si="2"/>
        <v>0</v>
      </c>
      <c r="M29" s="279"/>
      <c r="N29" s="280"/>
      <c r="O29" s="241"/>
      <c r="P29" s="242"/>
      <c r="Q29" s="243"/>
    </row>
    <row r="30" spans="1:17" ht="24" customHeight="1">
      <c r="A30" s="315"/>
      <c r="B30" s="230"/>
      <c r="C30" s="231"/>
      <c r="D30" s="231"/>
      <c r="E30" s="231"/>
      <c r="F30" s="281">
        <f t="shared" si="0"/>
        <v>0</v>
      </c>
      <c r="G30" s="279"/>
      <c r="H30" s="279"/>
      <c r="I30" s="279">
        <f t="shared" si="1"/>
        <v>0</v>
      </c>
      <c r="J30" s="279"/>
      <c r="K30" s="279"/>
      <c r="L30" s="279">
        <f t="shared" si="2"/>
        <v>0</v>
      </c>
      <c r="M30" s="279"/>
      <c r="N30" s="280"/>
      <c r="O30" s="241"/>
      <c r="P30" s="242"/>
      <c r="Q30" s="243"/>
    </row>
    <row r="31" spans="1:17" ht="24" customHeight="1">
      <c r="A31" s="315"/>
      <c r="B31" s="230"/>
      <c r="C31" s="231"/>
      <c r="D31" s="231"/>
      <c r="E31" s="231"/>
      <c r="F31" s="281">
        <f t="shared" si="0"/>
        <v>0</v>
      </c>
      <c r="G31" s="279"/>
      <c r="H31" s="279"/>
      <c r="I31" s="279">
        <f t="shared" si="1"/>
        <v>0</v>
      </c>
      <c r="J31" s="279"/>
      <c r="K31" s="279"/>
      <c r="L31" s="279">
        <f t="shared" si="2"/>
        <v>0</v>
      </c>
      <c r="M31" s="279"/>
      <c r="N31" s="280"/>
      <c r="O31" s="241"/>
      <c r="P31" s="242"/>
      <c r="Q31" s="243"/>
    </row>
    <row r="32" spans="1:17" ht="24" customHeight="1">
      <c r="A32" s="315"/>
      <c r="B32" s="230"/>
      <c r="C32" s="231"/>
      <c r="D32" s="231"/>
      <c r="E32" s="231"/>
      <c r="F32" s="281">
        <f t="shared" si="0"/>
        <v>0</v>
      </c>
      <c r="G32" s="279"/>
      <c r="H32" s="279"/>
      <c r="I32" s="279">
        <f t="shared" si="1"/>
        <v>0</v>
      </c>
      <c r="J32" s="279"/>
      <c r="K32" s="279"/>
      <c r="L32" s="279">
        <f t="shared" si="2"/>
        <v>0</v>
      </c>
      <c r="M32" s="279"/>
      <c r="N32" s="280"/>
      <c r="O32" s="241"/>
      <c r="P32" s="242"/>
      <c r="Q32" s="243"/>
    </row>
    <row r="33" spans="1:17" ht="24" customHeight="1">
      <c r="A33" s="315"/>
      <c r="B33" s="230"/>
      <c r="C33" s="231"/>
      <c r="D33" s="231"/>
      <c r="E33" s="231"/>
      <c r="F33" s="281">
        <f t="shared" si="0"/>
        <v>0</v>
      </c>
      <c r="G33" s="279"/>
      <c r="H33" s="279"/>
      <c r="I33" s="279">
        <f t="shared" si="1"/>
        <v>0</v>
      </c>
      <c r="J33" s="279"/>
      <c r="K33" s="279"/>
      <c r="L33" s="279">
        <f t="shared" si="2"/>
        <v>0</v>
      </c>
      <c r="M33" s="279"/>
      <c r="N33" s="280"/>
      <c r="O33" s="241"/>
      <c r="P33" s="242"/>
      <c r="Q33" s="243"/>
    </row>
    <row r="34" spans="1:17" ht="24" customHeight="1">
      <c r="A34" s="315"/>
      <c r="B34" s="230"/>
      <c r="C34" s="231"/>
      <c r="D34" s="231"/>
      <c r="E34" s="231"/>
      <c r="F34" s="281">
        <f t="shared" si="0"/>
        <v>0</v>
      </c>
      <c r="G34" s="279"/>
      <c r="H34" s="279"/>
      <c r="I34" s="279">
        <f t="shared" si="1"/>
        <v>0</v>
      </c>
      <c r="J34" s="279"/>
      <c r="K34" s="279"/>
      <c r="L34" s="279">
        <f t="shared" si="2"/>
        <v>0</v>
      </c>
      <c r="M34" s="279"/>
      <c r="N34" s="280"/>
      <c r="O34" s="241"/>
      <c r="P34" s="242"/>
      <c r="Q34" s="243"/>
    </row>
    <row r="35" spans="1:17" ht="24" customHeight="1">
      <c r="A35" s="315"/>
      <c r="B35" s="230"/>
      <c r="C35" s="231"/>
      <c r="D35" s="231"/>
      <c r="E35" s="231"/>
      <c r="F35" s="281">
        <f t="shared" si="0"/>
        <v>0</v>
      </c>
      <c r="G35" s="279"/>
      <c r="H35" s="279"/>
      <c r="I35" s="279">
        <f t="shared" si="1"/>
        <v>0</v>
      </c>
      <c r="J35" s="279"/>
      <c r="K35" s="279"/>
      <c r="L35" s="279">
        <f t="shared" si="2"/>
        <v>0</v>
      </c>
      <c r="M35" s="279"/>
      <c r="N35" s="280"/>
      <c r="O35" s="241"/>
      <c r="P35" s="242"/>
      <c r="Q35" s="243"/>
    </row>
    <row r="36" spans="1:17" ht="24" customHeight="1">
      <c r="A36" s="315"/>
      <c r="B36" s="230"/>
      <c r="C36" s="231"/>
      <c r="D36" s="231"/>
      <c r="E36" s="231"/>
      <c r="F36" s="281">
        <f t="shared" si="0"/>
        <v>0</v>
      </c>
      <c r="G36" s="279"/>
      <c r="H36" s="279"/>
      <c r="I36" s="279">
        <f t="shared" si="1"/>
        <v>0</v>
      </c>
      <c r="J36" s="279"/>
      <c r="K36" s="279"/>
      <c r="L36" s="279">
        <f t="shared" si="2"/>
        <v>0</v>
      </c>
      <c r="M36" s="279"/>
      <c r="N36" s="280"/>
      <c r="O36" s="241"/>
      <c r="P36" s="242"/>
      <c r="Q36" s="243"/>
    </row>
    <row r="37" spans="1:17" ht="24" customHeight="1">
      <c r="A37" s="315"/>
      <c r="B37" s="230"/>
      <c r="C37" s="231"/>
      <c r="D37" s="231"/>
      <c r="E37" s="231"/>
      <c r="F37" s="281">
        <f t="shared" si="0"/>
        <v>0</v>
      </c>
      <c r="G37" s="279"/>
      <c r="H37" s="279"/>
      <c r="I37" s="279">
        <f t="shared" si="1"/>
        <v>0</v>
      </c>
      <c r="J37" s="279"/>
      <c r="K37" s="279"/>
      <c r="L37" s="279">
        <f t="shared" si="2"/>
        <v>0</v>
      </c>
      <c r="M37" s="279"/>
      <c r="N37" s="280"/>
      <c r="O37" s="241"/>
      <c r="P37" s="242"/>
      <c r="Q37" s="243"/>
    </row>
    <row r="38" spans="1:17" ht="24" customHeight="1">
      <c r="A38" s="315"/>
      <c r="B38" s="230"/>
      <c r="C38" s="231"/>
      <c r="D38" s="231"/>
      <c r="E38" s="231"/>
      <c r="F38" s="281">
        <f t="shared" si="0"/>
        <v>0</v>
      </c>
      <c r="G38" s="279"/>
      <c r="H38" s="279"/>
      <c r="I38" s="279">
        <f t="shared" si="1"/>
        <v>0</v>
      </c>
      <c r="J38" s="279"/>
      <c r="K38" s="279"/>
      <c r="L38" s="279">
        <f t="shared" si="2"/>
        <v>0</v>
      </c>
      <c r="M38" s="279"/>
      <c r="N38" s="280"/>
      <c r="O38" s="241"/>
      <c r="P38" s="242"/>
      <c r="Q38" s="243"/>
    </row>
    <row r="39" spans="1:17" ht="24" customHeight="1">
      <c r="A39" s="316"/>
      <c r="B39" s="232"/>
      <c r="C39" s="233"/>
      <c r="D39" s="233"/>
      <c r="E39" s="233"/>
      <c r="F39" s="281">
        <f>IFERROR(E39*(O39/(O39+P39+Q39)),0)</f>
        <v>0</v>
      </c>
      <c r="G39" s="279"/>
      <c r="H39" s="279"/>
      <c r="I39" s="279">
        <f>IFERROR(E39*(P39/(O39+P39+Q39)),0)</f>
        <v>0</v>
      </c>
      <c r="J39" s="279"/>
      <c r="K39" s="279"/>
      <c r="L39" s="279">
        <f>IFERROR(E39*(Q39/(O39+P39+Q39)),0)</f>
        <v>0</v>
      </c>
      <c r="M39" s="279"/>
      <c r="N39" s="280"/>
      <c r="O39" s="244"/>
      <c r="P39" s="245"/>
      <c r="Q39" s="246"/>
    </row>
    <row r="40" spans="1:17" ht="24" customHeight="1">
      <c r="A40" s="316"/>
      <c r="B40" s="232"/>
      <c r="C40" s="233"/>
      <c r="D40" s="233"/>
      <c r="E40" s="233"/>
      <c r="F40" s="281">
        <f>IFERROR(E40*(O40/(O40+P40+Q40)),0)</f>
        <v>0</v>
      </c>
      <c r="G40" s="279"/>
      <c r="H40" s="279"/>
      <c r="I40" s="279">
        <f>IFERROR(E40*(P40/(O40+P40+Q40)),0)</f>
        <v>0</v>
      </c>
      <c r="J40" s="279"/>
      <c r="K40" s="279"/>
      <c r="L40" s="279">
        <f>IFERROR(E40*(Q40/(O40+P40+Q40)),0)</f>
        <v>0</v>
      </c>
      <c r="M40" s="279"/>
      <c r="N40" s="280"/>
      <c r="O40" s="244"/>
      <c r="P40" s="245"/>
      <c r="Q40" s="246"/>
    </row>
    <row r="41" spans="1:17" ht="24" customHeight="1">
      <c r="A41" s="316"/>
      <c r="B41" s="232"/>
      <c r="C41" s="233"/>
      <c r="D41" s="233"/>
      <c r="E41" s="233"/>
      <c r="F41" s="281">
        <f>IFERROR(E41*(O41/(O41+P41+Q41)),0)</f>
        <v>0</v>
      </c>
      <c r="G41" s="279"/>
      <c r="H41" s="279"/>
      <c r="I41" s="279">
        <f>IFERROR(E41*(P41/(O41+P41+Q41)),0)</f>
        <v>0</v>
      </c>
      <c r="J41" s="279"/>
      <c r="K41" s="279"/>
      <c r="L41" s="279">
        <f>IFERROR(E41*(Q41/(O41+P41+Q41)),0)</f>
        <v>0</v>
      </c>
      <c r="M41" s="279"/>
      <c r="N41" s="280"/>
      <c r="O41" s="244"/>
      <c r="P41" s="245"/>
      <c r="Q41" s="246"/>
    </row>
    <row r="42" spans="1:17" ht="24" customHeight="1" thickBot="1">
      <c r="A42" s="317"/>
      <c r="B42" s="234"/>
      <c r="C42" s="235"/>
      <c r="D42" s="235"/>
      <c r="E42" s="235"/>
      <c r="F42" s="306">
        <f t="shared" si="0"/>
        <v>0</v>
      </c>
      <c r="G42" s="296"/>
      <c r="H42" s="296"/>
      <c r="I42" s="296">
        <f t="shared" si="1"/>
        <v>0</v>
      </c>
      <c r="J42" s="296"/>
      <c r="K42" s="296"/>
      <c r="L42" s="296">
        <f t="shared" si="2"/>
        <v>0</v>
      </c>
      <c r="M42" s="296"/>
      <c r="N42" s="297"/>
      <c r="O42" s="247"/>
      <c r="P42" s="248"/>
      <c r="Q42" s="249"/>
    </row>
    <row r="43" spans="1:17" ht="24" customHeight="1" thickTop="1">
      <c r="A43" s="328" t="s">
        <v>96</v>
      </c>
      <c r="B43" s="236"/>
      <c r="C43" s="237"/>
      <c r="D43" s="237"/>
      <c r="E43" s="237"/>
      <c r="F43" s="307">
        <f t="shared" si="0"/>
        <v>0</v>
      </c>
      <c r="G43" s="300"/>
      <c r="H43" s="300"/>
      <c r="I43" s="300">
        <f t="shared" si="1"/>
        <v>0</v>
      </c>
      <c r="J43" s="300"/>
      <c r="K43" s="300"/>
      <c r="L43" s="300">
        <f t="shared" si="2"/>
        <v>0</v>
      </c>
      <c r="M43" s="300"/>
      <c r="N43" s="303"/>
      <c r="O43" s="250"/>
      <c r="P43" s="251"/>
      <c r="Q43" s="252"/>
    </row>
    <row r="44" spans="1:17" ht="24" customHeight="1">
      <c r="A44" s="328"/>
      <c r="B44" s="230"/>
      <c r="C44" s="231"/>
      <c r="D44" s="231"/>
      <c r="E44" s="231"/>
      <c r="F44" s="281">
        <f t="shared" si="0"/>
        <v>0</v>
      </c>
      <c r="G44" s="279"/>
      <c r="H44" s="279"/>
      <c r="I44" s="279">
        <f t="shared" si="1"/>
        <v>0</v>
      </c>
      <c r="J44" s="279"/>
      <c r="K44" s="279"/>
      <c r="L44" s="279">
        <f t="shared" si="2"/>
        <v>0</v>
      </c>
      <c r="M44" s="279"/>
      <c r="N44" s="280"/>
      <c r="O44" s="241"/>
      <c r="P44" s="242"/>
      <c r="Q44" s="243"/>
    </row>
    <row r="45" spans="1:17" ht="24" customHeight="1">
      <c r="A45" s="328"/>
      <c r="B45" s="230"/>
      <c r="C45" s="231"/>
      <c r="D45" s="231"/>
      <c r="E45" s="231"/>
      <c r="F45" s="308">
        <f t="shared" si="0"/>
        <v>0</v>
      </c>
      <c r="G45" s="301"/>
      <c r="H45" s="302"/>
      <c r="I45" s="280">
        <f t="shared" si="1"/>
        <v>0</v>
      </c>
      <c r="J45" s="301"/>
      <c r="K45" s="302"/>
      <c r="L45" s="280">
        <f t="shared" si="2"/>
        <v>0</v>
      </c>
      <c r="M45" s="301"/>
      <c r="N45" s="309"/>
      <c r="O45" s="241"/>
      <c r="P45" s="242"/>
      <c r="Q45" s="243"/>
    </row>
    <row r="46" spans="1:17" ht="24" customHeight="1">
      <c r="A46" s="328"/>
      <c r="B46" s="230"/>
      <c r="C46" s="231"/>
      <c r="D46" s="231"/>
      <c r="E46" s="231"/>
      <c r="F46" s="308">
        <f t="shared" si="0"/>
        <v>0</v>
      </c>
      <c r="G46" s="301"/>
      <c r="H46" s="302"/>
      <c r="I46" s="280">
        <f t="shared" si="1"/>
        <v>0</v>
      </c>
      <c r="J46" s="301"/>
      <c r="K46" s="302"/>
      <c r="L46" s="280">
        <f t="shared" si="2"/>
        <v>0</v>
      </c>
      <c r="M46" s="301"/>
      <c r="N46" s="309"/>
      <c r="O46" s="241"/>
      <c r="P46" s="242"/>
      <c r="Q46" s="243"/>
    </row>
    <row r="47" spans="1:17" ht="24" customHeight="1">
      <c r="A47" s="328"/>
      <c r="B47" s="230"/>
      <c r="C47" s="231"/>
      <c r="D47" s="231"/>
      <c r="E47" s="231"/>
      <c r="F47" s="308">
        <f t="shared" si="0"/>
        <v>0</v>
      </c>
      <c r="G47" s="301"/>
      <c r="H47" s="302"/>
      <c r="I47" s="280">
        <f t="shared" si="1"/>
        <v>0</v>
      </c>
      <c r="J47" s="301"/>
      <c r="K47" s="302"/>
      <c r="L47" s="280">
        <f t="shared" si="2"/>
        <v>0</v>
      </c>
      <c r="M47" s="301"/>
      <c r="N47" s="309"/>
      <c r="O47" s="241"/>
      <c r="P47" s="242"/>
      <c r="Q47" s="243"/>
    </row>
    <row r="48" spans="1:17" ht="24" customHeight="1">
      <c r="A48" s="328"/>
      <c r="B48" s="230"/>
      <c r="C48" s="231"/>
      <c r="D48" s="231"/>
      <c r="E48" s="231"/>
      <c r="F48" s="308">
        <f t="shared" si="0"/>
        <v>0</v>
      </c>
      <c r="G48" s="301"/>
      <c r="H48" s="302"/>
      <c r="I48" s="280">
        <f t="shared" si="1"/>
        <v>0</v>
      </c>
      <c r="J48" s="301"/>
      <c r="K48" s="302"/>
      <c r="L48" s="280">
        <f t="shared" si="2"/>
        <v>0</v>
      </c>
      <c r="M48" s="301"/>
      <c r="N48" s="309"/>
      <c r="O48" s="241"/>
      <c r="P48" s="242"/>
      <c r="Q48" s="243"/>
    </row>
    <row r="49" spans="1:17" ht="24" customHeight="1">
      <c r="A49" s="328"/>
      <c r="B49" s="230"/>
      <c r="C49" s="231"/>
      <c r="D49" s="231"/>
      <c r="E49" s="231"/>
      <c r="F49" s="308">
        <f t="shared" si="0"/>
        <v>0</v>
      </c>
      <c r="G49" s="301"/>
      <c r="H49" s="302"/>
      <c r="I49" s="280">
        <f t="shared" si="1"/>
        <v>0</v>
      </c>
      <c r="J49" s="301"/>
      <c r="K49" s="302"/>
      <c r="L49" s="280">
        <f t="shared" si="2"/>
        <v>0</v>
      </c>
      <c r="M49" s="301"/>
      <c r="N49" s="309"/>
      <c r="O49" s="241"/>
      <c r="P49" s="242"/>
      <c r="Q49" s="243"/>
    </row>
    <row r="50" spans="1:17" ht="24" customHeight="1">
      <c r="A50" s="328"/>
      <c r="B50" s="230"/>
      <c r="C50" s="231"/>
      <c r="D50" s="231"/>
      <c r="E50" s="231"/>
      <c r="F50" s="308">
        <f t="shared" si="0"/>
        <v>0</v>
      </c>
      <c r="G50" s="301"/>
      <c r="H50" s="302"/>
      <c r="I50" s="280">
        <f t="shared" si="1"/>
        <v>0</v>
      </c>
      <c r="J50" s="301"/>
      <c r="K50" s="302"/>
      <c r="L50" s="280">
        <f t="shared" si="2"/>
        <v>0</v>
      </c>
      <c r="M50" s="301"/>
      <c r="N50" s="309"/>
      <c r="O50" s="241"/>
      <c r="P50" s="242"/>
      <c r="Q50" s="243"/>
    </row>
    <row r="51" spans="1:17" ht="24" customHeight="1">
      <c r="A51" s="328"/>
      <c r="B51" s="230"/>
      <c r="C51" s="231"/>
      <c r="D51" s="231"/>
      <c r="E51" s="231"/>
      <c r="F51" s="281">
        <f t="shared" si="0"/>
        <v>0</v>
      </c>
      <c r="G51" s="279"/>
      <c r="H51" s="279"/>
      <c r="I51" s="279">
        <f t="shared" si="1"/>
        <v>0</v>
      </c>
      <c r="J51" s="279"/>
      <c r="K51" s="279"/>
      <c r="L51" s="279">
        <f t="shared" si="2"/>
        <v>0</v>
      </c>
      <c r="M51" s="279"/>
      <c r="N51" s="280"/>
      <c r="O51" s="241"/>
      <c r="P51" s="242"/>
      <c r="Q51" s="243"/>
    </row>
    <row r="52" spans="1:17" ht="24" customHeight="1">
      <c r="A52" s="328"/>
      <c r="B52" s="230"/>
      <c r="C52" s="231"/>
      <c r="D52" s="231"/>
      <c r="E52" s="231"/>
      <c r="F52" s="281">
        <f t="shared" si="0"/>
        <v>0</v>
      </c>
      <c r="G52" s="279"/>
      <c r="H52" s="279"/>
      <c r="I52" s="279">
        <f t="shared" si="1"/>
        <v>0</v>
      </c>
      <c r="J52" s="279"/>
      <c r="K52" s="279"/>
      <c r="L52" s="279">
        <f t="shared" si="2"/>
        <v>0</v>
      </c>
      <c r="M52" s="279"/>
      <c r="N52" s="280"/>
      <c r="O52" s="241"/>
      <c r="P52" s="242"/>
      <c r="Q52" s="243"/>
    </row>
    <row r="53" spans="1:17" ht="24" customHeight="1">
      <c r="A53" s="328"/>
      <c r="B53" s="230"/>
      <c r="C53" s="231"/>
      <c r="D53" s="231"/>
      <c r="E53" s="231"/>
      <c r="F53" s="281">
        <f t="shared" si="0"/>
        <v>0</v>
      </c>
      <c r="G53" s="279"/>
      <c r="H53" s="279"/>
      <c r="I53" s="279">
        <f t="shared" si="1"/>
        <v>0</v>
      </c>
      <c r="J53" s="279"/>
      <c r="K53" s="279"/>
      <c r="L53" s="279">
        <f t="shared" si="2"/>
        <v>0</v>
      </c>
      <c r="M53" s="279"/>
      <c r="N53" s="280"/>
      <c r="O53" s="241"/>
      <c r="P53" s="242"/>
      <c r="Q53" s="243"/>
    </row>
    <row r="54" spans="1:17" ht="24" customHeight="1" thickBot="1">
      <c r="A54" s="328"/>
      <c r="B54" s="232"/>
      <c r="C54" s="233"/>
      <c r="D54" s="233"/>
      <c r="E54" s="233"/>
      <c r="F54" s="330">
        <f t="shared" si="0"/>
        <v>0</v>
      </c>
      <c r="G54" s="310"/>
      <c r="H54" s="310"/>
      <c r="I54" s="310">
        <f t="shared" si="1"/>
        <v>0</v>
      </c>
      <c r="J54" s="310"/>
      <c r="K54" s="310"/>
      <c r="L54" s="310">
        <f t="shared" si="2"/>
        <v>0</v>
      </c>
      <c r="M54" s="310"/>
      <c r="N54" s="311"/>
      <c r="O54" s="244"/>
      <c r="P54" s="245"/>
      <c r="Q54" s="246"/>
    </row>
    <row r="55" spans="1:17" ht="24" customHeight="1" thickTop="1">
      <c r="A55" s="327" t="s">
        <v>98</v>
      </c>
      <c r="B55" s="228"/>
      <c r="C55" s="229"/>
      <c r="D55" s="229"/>
      <c r="E55" s="229"/>
      <c r="F55" s="326">
        <f t="shared" si="0"/>
        <v>0</v>
      </c>
      <c r="G55" s="286"/>
      <c r="H55" s="286"/>
      <c r="I55" s="286">
        <f t="shared" si="1"/>
        <v>0</v>
      </c>
      <c r="J55" s="286"/>
      <c r="K55" s="286"/>
      <c r="L55" s="286">
        <f t="shared" si="2"/>
        <v>0</v>
      </c>
      <c r="M55" s="286"/>
      <c r="N55" s="287"/>
      <c r="O55" s="238"/>
      <c r="P55" s="239"/>
      <c r="Q55" s="240"/>
    </row>
    <row r="56" spans="1:17" ht="24" customHeight="1">
      <c r="A56" s="328"/>
      <c r="B56" s="230"/>
      <c r="C56" s="231"/>
      <c r="D56" s="231"/>
      <c r="E56" s="231"/>
      <c r="F56" s="281">
        <f t="shared" si="0"/>
        <v>0</v>
      </c>
      <c r="G56" s="279"/>
      <c r="H56" s="279"/>
      <c r="I56" s="279">
        <f t="shared" si="1"/>
        <v>0</v>
      </c>
      <c r="J56" s="279"/>
      <c r="K56" s="279"/>
      <c r="L56" s="279">
        <f t="shared" si="2"/>
        <v>0</v>
      </c>
      <c r="M56" s="279"/>
      <c r="N56" s="280"/>
      <c r="O56" s="241"/>
      <c r="P56" s="242"/>
      <c r="Q56" s="243"/>
    </row>
    <row r="57" spans="1:17" ht="24" customHeight="1">
      <c r="A57" s="328"/>
      <c r="B57" s="230"/>
      <c r="C57" s="231"/>
      <c r="D57" s="231"/>
      <c r="E57" s="231"/>
      <c r="F57" s="281">
        <f t="shared" si="0"/>
        <v>0</v>
      </c>
      <c r="G57" s="279"/>
      <c r="H57" s="279"/>
      <c r="I57" s="279">
        <f t="shared" si="1"/>
        <v>0</v>
      </c>
      <c r="J57" s="279"/>
      <c r="K57" s="279"/>
      <c r="L57" s="279">
        <f t="shared" si="2"/>
        <v>0</v>
      </c>
      <c r="M57" s="279"/>
      <c r="N57" s="280"/>
      <c r="O57" s="241"/>
      <c r="P57" s="242"/>
      <c r="Q57" s="243"/>
    </row>
    <row r="58" spans="1:17" ht="24" customHeight="1" thickBot="1">
      <c r="A58" s="329"/>
      <c r="B58" s="230"/>
      <c r="C58" s="231"/>
      <c r="D58" s="231"/>
      <c r="E58" s="231"/>
      <c r="F58" s="306">
        <f t="shared" si="0"/>
        <v>0</v>
      </c>
      <c r="G58" s="296"/>
      <c r="H58" s="296"/>
      <c r="I58" s="296">
        <f t="shared" si="1"/>
        <v>0</v>
      </c>
      <c r="J58" s="296"/>
      <c r="K58" s="296"/>
      <c r="L58" s="296">
        <f t="shared" si="2"/>
        <v>0</v>
      </c>
      <c r="M58" s="296"/>
      <c r="N58" s="297"/>
      <c r="O58" s="253"/>
      <c r="P58" s="254"/>
      <c r="Q58" s="255"/>
    </row>
    <row r="59" spans="1:17" ht="24" customHeight="1" thickTop="1" thickBot="1">
      <c r="A59" s="14"/>
      <c r="B59" s="26" t="s">
        <v>4</v>
      </c>
      <c r="C59" s="27">
        <f>SUM(C11:C58)</f>
        <v>0</v>
      </c>
      <c r="D59" s="27">
        <f>SUM(D11:D58)</f>
        <v>0</v>
      </c>
      <c r="E59" s="27">
        <f>SUM(E11:E58)</f>
        <v>0</v>
      </c>
      <c r="F59" s="312">
        <f>SUM(F11:F58)</f>
        <v>0</v>
      </c>
      <c r="G59" s="298"/>
      <c r="H59" s="298"/>
      <c r="I59" s="298">
        <f>SUM(I11:I58)</f>
        <v>0</v>
      </c>
      <c r="J59" s="298"/>
      <c r="K59" s="298"/>
      <c r="L59" s="298">
        <f>SUM(L11:L58)</f>
        <v>0</v>
      </c>
      <c r="M59" s="298"/>
      <c r="N59" s="299"/>
      <c r="O59" s="11"/>
    </row>
    <row r="60" spans="1:17" s="4" customFormat="1" ht="24" customHeight="1">
      <c r="C60" s="29" t="s">
        <v>5</v>
      </c>
      <c r="D60" s="29" t="s">
        <v>6</v>
      </c>
      <c r="E60" s="29" t="s">
        <v>7</v>
      </c>
      <c r="F60" s="293" t="s">
        <v>8</v>
      </c>
      <c r="G60" s="293"/>
      <c r="H60" s="293"/>
      <c r="I60" s="293" t="s">
        <v>15</v>
      </c>
      <c r="J60" s="293"/>
      <c r="K60" s="293"/>
      <c r="L60" s="293" t="s">
        <v>16</v>
      </c>
      <c r="M60" s="293"/>
      <c r="N60" s="293"/>
      <c r="O60" s="7"/>
    </row>
    <row r="61" spans="1:17" ht="11.65" customHeight="1">
      <c r="B61" s="313"/>
      <c r="C61" s="313"/>
    </row>
    <row r="62" spans="1:17" ht="20.100000000000001" customHeight="1">
      <c r="B62" s="292" t="s">
        <v>19</v>
      </c>
      <c r="C62" s="292"/>
      <c r="D62" s="13">
        <f>C59+F59</f>
        <v>0</v>
      </c>
    </row>
    <row r="63" spans="1:17" ht="20.100000000000001" customHeight="1">
      <c r="B63" s="292" t="s">
        <v>18</v>
      </c>
      <c r="C63" s="292"/>
      <c r="D63" s="13">
        <f>D59+I59+L59</f>
        <v>0</v>
      </c>
    </row>
    <row r="64" spans="1:17" ht="7.5" customHeight="1">
      <c r="B64" s="5"/>
      <c r="C64" s="6"/>
      <c r="D64" s="6"/>
    </row>
    <row r="65" spans="2:4" ht="20.100000000000001" customHeight="1">
      <c r="B65" s="292" t="s">
        <v>9</v>
      </c>
      <c r="C65" s="292"/>
      <c r="D65" s="12">
        <f>IFERROR(ROUND(D62/(D62+D63),3),0)</f>
        <v>0</v>
      </c>
    </row>
    <row r="66" spans="2:4" ht="20.100000000000001" customHeight="1">
      <c r="B66" s="292" t="s">
        <v>10</v>
      </c>
      <c r="C66" s="292"/>
      <c r="D66" s="12">
        <f>IFERROR(ROUND(D63/(D62+D63),3),0)</f>
        <v>0</v>
      </c>
    </row>
  </sheetData>
  <mergeCells count="173">
    <mergeCell ref="A43:A54"/>
    <mergeCell ref="A55:A58"/>
    <mergeCell ref="F16:H16"/>
    <mergeCell ref="F17:H17"/>
    <mergeCell ref="F18:H18"/>
    <mergeCell ref="F19:H19"/>
    <mergeCell ref="F20:H20"/>
    <mergeCell ref="F21:H21"/>
    <mergeCell ref="F27:H27"/>
    <mergeCell ref="F28:H28"/>
    <mergeCell ref="F54:H54"/>
    <mergeCell ref="F55:H55"/>
    <mergeCell ref="F56:H56"/>
    <mergeCell ref="F49:H49"/>
    <mergeCell ref="F50:H50"/>
    <mergeCell ref="F51:H51"/>
    <mergeCell ref="F52:H52"/>
    <mergeCell ref="F53:H53"/>
    <mergeCell ref="F24:H24"/>
    <mergeCell ref="F40:H40"/>
    <mergeCell ref="F41:H41"/>
    <mergeCell ref="F25:H25"/>
    <mergeCell ref="F26:H26"/>
    <mergeCell ref="F39:H39"/>
    <mergeCell ref="A9:A10"/>
    <mergeCell ref="B9:B10"/>
    <mergeCell ref="C9:C10"/>
    <mergeCell ref="D9:D10"/>
    <mergeCell ref="E9:E10"/>
    <mergeCell ref="F11:H11"/>
    <mergeCell ref="F12:H12"/>
    <mergeCell ref="F13:H13"/>
    <mergeCell ref="F14:H14"/>
    <mergeCell ref="A11:A27"/>
    <mergeCell ref="I24:K24"/>
    <mergeCell ref="L24:N24"/>
    <mergeCell ref="A28:A42"/>
    <mergeCell ref="I20:K20"/>
    <mergeCell ref="I21:K21"/>
    <mergeCell ref="I27:K27"/>
    <mergeCell ref="I28:K28"/>
    <mergeCell ref="I29:K29"/>
    <mergeCell ref="I30:K30"/>
    <mergeCell ref="F34:H34"/>
    <mergeCell ref="F35:H35"/>
    <mergeCell ref="F29:H29"/>
    <mergeCell ref="F30:H30"/>
    <mergeCell ref="F31:H31"/>
    <mergeCell ref="F32:H32"/>
    <mergeCell ref="F33:H33"/>
    <mergeCell ref="I25:K25"/>
    <mergeCell ref="L25:N25"/>
    <mergeCell ref="I26:K26"/>
    <mergeCell ref="L26:N26"/>
    <mergeCell ref="I39:K39"/>
    <mergeCell ref="L39:N39"/>
    <mergeCell ref="L36:N36"/>
    <mergeCell ref="L37:N37"/>
    <mergeCell ref="I51:K51"/>
    <mergeCell ref="I52:K52"/>
    <mergeCell ref="L33:N33"/>
    <mergeCell ref="L34:N34"/>
    <mergeCell ref="I58:K58"/>
    <mergeCell ref="B61:C61"/>
    <mergeCell ref="I49:K49"/>
    <mergeCell ref="I50:K50"/>
    <mergeCell ref="L50:N50"/>
    <mergeCell ref="I53:K53"/>
    <mergeCell ref="I54:K54"/>
    <mergeCell ref="I55:K55"/>
    <mergeCell ref="I36:K36"/>
    <mergeCell ref="I37:K37"/>
    <mergeCell ref="I38:K38"/>
    <mergeCell ref="I40:K40"/>
    <mergeCell ref="I41:K41"/>
    <mergeCell ref="L48:N48"/>
    <mergeCell ref="L53:N53"/>
    <mergeCell ref="L54:N54"/>
    <mergeCell ref="L55:N55"/>
    <mergeCell ref="B66:C66"/>
    <mergeCell ref="L28:N28"/>
    <mergeCell ref="L29:N29"/>
    <mergeCell ref="L30:N30"/>
    <mergeCell ref="L31:N31"/>
    <mergeCell ref="L32:N32"/>
    <mergeCell ref="I56:K56"/>
    <mergeCell ref="I31:K31"/>
    <mergeCell ref="I32:K32"/>
    <mergeCell ref="I33:K33"/>
    <mergeCell ref="I34:K34"/>
    <mergeCell ref="I35:K35"/>
    <mergeCell ref="L51:N51"/>
    <mergeCell ref="L52:N52"/>
    <mergeCell ref="L44:N44"/>
    <mergeCell ref="L45:N45"/>
    <mergeCell ref="L46:N46"/>
    <mergeCell ref="L47:N47"/>
    <mergeCell ref="F48:H48"/>
    <mergeCell ref="F60:H60"/>
    <mergeCell ref="F59:H59"/>
    <mergeCell ref="F57:H57"/>
    <mergeCell ref="F58:H58"/>
    <mergeCell ref="B62:C62"/>
    <mergeCell ref="B63:C63"/>
    <mergeCell ref="L15:N15"/>
    <mergeCell ref="L16:N16"/>
    <mergeCell ref="L17:N17"/>
    <mergeCell ref="L18:N18"/>
    <mergeCell ref="L19:N19"/>
    <mergeCell ref="L20:N20"/>
    <mergeCell ref="F36:H36"/>
    <mergeCell ref="F37:H37"/>
    <mergeCell ref="F38:H38"/>
    <mergeCell ref="F42:H42"/>
    <mergeCell ref="F43:H43"/>
    <mergeCell ref="F44:H44"/>
    <mergeCell ref="F45:H45"/>
    <mergeCell ref="F46:H46"/>
    <mergeCell ref="F47:H47"/>
    <mergeCell ref="L57:N57"/>
    <mergeCell ref="L49:N49"/>
    <mergeCell ref="L56:N56"/>
    <mergeCell ref="L21:N21"/>
    <mergeCell ref="L27:N27"/>
    <mergeCell ref="L40:N40"/>
    <mergeCell ref="L41:N41"/>
    <mergeCell ref="I57:K57"/>
    <mergeCell ref="O9:Q9"/>
    <mergeCell ref="B65:C65"/>
    <mergeCell ref="I60:K60"/>
    <mergeCell ref="L60:N60"/>
    <mergeCell ref="F4:G4"/>
    <mergeCell ref="L58:N58"/>
    <mergeCell ref="I59:K59"/>
    <mergeCell ref="L59:N59"/>
    <mergeCell ref="I42:K42"/>
    <mergeCell ref="I43:K43"/>
    <mergeCell ref="I44:K44"/>
    <mergeCell ref="I45:K45"/>
    <mergeCell ref="I46:K46"/>
    <mergeCell ref="I47:K47"/>
    <mergeCell ref="I48:K48"/>
    <mergeCell ref="L42:N42"/>
    <mergeCell ref="L43:N43"/>
    <mergeCell ref="L38:N38"/>
    <mergeCell ref="L35:N35"/>
    <mergeCell ref="F5:G5"/>
    <mergeCell ref="H4:L4"/>
    <mergeCell ref="H5:L5"/>
    <mergeCell ref="F22:H22"/>
    <mergeCell ref="I22:K22"/>
    <mergeCell ref="L22:N22"/>
    <mergeCell ref="F23:H23"/>
    <mergeCell ref="I23:K23"/>
    <mergeCell ref="L23:N23"/>
    <mergeCell ref="I10:K10"/>
    <mergeCell ref="L10:N10"/>
    <mergeCell ref="F9:N9"/>
    <mergeCell ref="I18:K18"/>
    <mergeCell ref="I19:K19"/>
    <mergeCell ref="L11:N11"/>
    <mergeCell ref="L12:N12"/>
    <mergeCell ref="L13:N13"/>
    <mergeCell ref="L14:N14"/>
    <mergeCell ref="F15:H15"/>
    <mergeCell ref="F10:H10"/>
    <mergeCell ref="I11:K11"/>
    <mergeCell ref="I12:K12"/>
    <mergeCell ref="I13:K13"/>
    <mergeCell ref="I14:K14"/>
    <mergeCell ref="I15:K15"/>
    <mergeCell ref="I16:K16"/>
    <mergeCell ref="I17:K17"/>
  </mergeCells>
  <phoneticPr fontId="3"/>
  <dataValidations disablePrompts="1" count="1">
    <dataValidation type="list" allowBlank="1" showInputMessage="1" showErrorMessage="1" sqref="H8:L8" xr:uid="{00000000-0002-0000-0000-000000000000}">
      <formula1>"保育所,幼保連携型認定こども園"</formula1>
    </dataValidation>
  </dataValidations>
  <printOptions horizontalCentered="1"/>
  <pageMargins left="0.39370078740157483" right="0.39370078740157483" top="0.39370078740157483" bottom="0.35433070866141736" header="0.19685039370078741" footer="0.15748031496062992"/>
  <pageSetup paperSize="9" scale="48" firstPageNumber="0" orientation="portrait" horizontalDpi="300" verticalDpi="300" r:id="rId1"/>
  <headerFooter alignWithMargins="0">
    <oddHeader>&amp;R&amp;14様式第４－２号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Q62"/>
  <sheetViews>
    <sheetView view="pageBreakPreview" topLeftCell="A5" zoomScale="85" zoomScaleNormal="100" zoomScaleSheetLayoutView="85" workbookViewId="0">
      <selection activeCell="B27" sqref="B27"/>
    </sheetView>
  </sheetViews>
  <sheetFormatPr defaultColWidth="5.625" defaultRowHeight="12.75"/>
  <cols>
    <col min="1" max="1" width="5.625" style="2" customWidth="1"/>
    <col min="2" max="2" width="22" style="2" customWidth="1"/>
    <col min="3" max="5" width="22.125" style="2" customWidth="1"/>
    <col min="6" max="6" width="11.125" style="2" customWidth="1"/>
    <col min="7" max="8" width="5.625" style="2" customWidth="1"/>
    <col min="9" max="9" width="11.125" style="2" customWidth="1"/>
    <col min="10" max="11" width="5.625" style="2" customWidth="1"/>
    <col min="12" max="12" width="11.125" style="2" customWidth="1"/>
    <col min="13" max="17" width="5.625" style="2" customWidth="1"/>
    <col min="18" max="257" width="9" style="2" customWidth="1"/>
    <col min="258" max="264" width="5.625" style="2"/>
    <col min="265" max="265" width="22" style="2" customWidth="1"/>
    <col min="266" max="267" width="18.625" style="2" customWidth="1"/>
    <col min="268" max="270" width="15.625" style="2" customWidth="1"/>
    <col min="271" max="271" width="10.875" style="2" customWidth="1"/>
    <col min="272" max="513" width="9" style="2" customWidth="1"/>
    <col min="514" max="520" width="5.625" style="2"/>
    <col min="521" max="521" width="22" style="2" customWidth="1"/>
    <col min="522" max="523" width="18.625" style="2" customWidth="1"/>
    <col min="524" max="526" width="15.625" style="2" customWidth="1"/>
    <col min="527" max="527" width="10.875" style="2" customWidth="1"/>
    <col min="528" max="769" width="9" style="2" customWidth="1"/>
    <col min="770" max="776" width="5.625" style="2"/>
    <col min="777" max="777" width="22" style="2" customWidth="1"/>
    <col min="778" max="779" width="18.625" style="2" customWidth="1"/>
    <col min="780" max="782" width="15.625" style="2" customWidth="1"/>
    <col min="783" max="783" width="10.875" style="2" customWidth="1"/>
    <col min="784" max="1025" width="9" style="2" customWidth="1"/>
    <col min="1026" max="1032" width="5.625" style="2"/>
    <col min="1033" max="1033" width="22" style="2" customWidth="1"/>
    <col min="1034" max="1035" width="18.625" style="2" customWidth="1"/>
    <col min="1036" max="1038" width="15.625" style="2" customWidth="1"/>
    <col min="1039" max="1039" width="10.875" style="2" customWidth="1"/>
    <col min="1040" max="1281" width="9" style="2" customWidth="1"/>
    <col min="1282" max="1288" width="5.625" style="2"/>
    <col min="1289" max="1289" width="22" style="2" customWidth="1"/>
    <col min="1290" max="1291" width="18.625" style="2" customWidth="1"/>
    <col min="1292" max="1294" width="15.625" style="2" customWidth="1"/>
    <col min="1295" max="1295" width="10.875" style="2" customWidth="1"/>
    <col min="1296" max="1537" width="9" style="2" customWidth="1"/>
    <col min="1538" max="1544" width="5.625" style="2"/>
    <col min="1545" max="1545" width="22" style="2" customWidth="1"/>
    <col min="1546" max="1547" width="18.625" style="2" customWidth="1"/>
    <col min="1548" max="1550" width="15.625" style="2" customWidth="1"/>
    <col min="1551" max="1551" width="10.875" style="2" customWidth="1"/>
    <col min="1552" max="1793" width="9" style="2" customWidth="1"/>
    <col min="1794" max="1800" width="5.625" style="2"/>
    <col min="1801" max="1801" width="22" style="2" customWidth="1"/>
    <col min="1802" max="1803" width="18.625" style="2" customWidth="1"/>
    <col min="1804" max="1806" width="15.625" style="2" customWidth="1"/>
    <col min="1807" max="1807" width="10.875" style="2" customWidth="1"/>
    <col min="1808" max="2049" width="9" style="2" customWidth="1"/>
    <col min="2050" max="2056" width="5.625" style="2"/>
    <col min="2057" max="2057" width="22" style="2" customWidth="1"/>
    <col min="2058" max="2059" width="18.625" style="2" customWidth="1"/>
    <col min="2060" max="2062" width="15.625" style="2" customWidth="1"/>
    <col min="2063" max="2063" width="10.875" style="2" customWidth="1"/>
    <col min="2064" max="2305" width="9" style="2" customWidth="1"/>
    <col min="2306" max="2312" width="5.625" style="2"/>
    <col min="2313" max="2313" width="22" style="2" customWidth="1"/>
    <col min="2314" max="2315" width="18.625" style="2" customWidth="1"/>
    <col min="2316" max="2318" width="15.625" style="2" customWidth="1"/>
    <col min="2319" max="2319" width="10.875" style="2" customWidth="1"/>
    <col min="2320" max="2561" width="9" style="2" customWidth="1"/>
    <col min="2562" max="2568" width="5.625" style="2"/>
    <col min="2569" max="2569" width="22" style="2" customWidth="1"/>
    <col min="2570" max="2571" width="18.625" style="2" customWidth="1"/>
    <col min="2572" max="2574" width="15.625" style="2" customWidth="1"/>
    <col min="2575" max="2575" width="10.875" style="2" customWidth="1"/>
    <col min="2576" max="2817" width="9" style="2" customWidth="1"/>
    <col min="2818" max="2824" width="5.625" style="2"/>
    <col min="2825" max="2825" width="22" style="2" customWidth="1"/>
    <col min="2826" max="2827" width="18.625" style="2" customWidth="1"/>
    <col min="2828" max="2830" width="15.625" style="2" customWidth="1"/>
    <col min="2831" max="2831" width="10.875" style="2" customWidth="1"/>
    <col min="2832" max="3073" width="9" style="2" customWidth="1"/>
    <col min="3074" max="3080" width="5.625" style="2"/>
    <col min="3081" max="3081" width="22" style="2" customWidth="1"/>
    <col min="3082" max="3083" width="18.625" style="2" customWidth="1"/>
    <col min="3084" max="3086" width="15.625" style="2" customWidth="1"/>
    <col min="3087" max="3087" width="10.875" style="2" customWidth="1"/>
    <col min="3088" max="3329" width="9" style="2" customWidth="1"/>
    <col min="3330" max="3336" width="5.625" style="2"/>
    <col min="3337" max="3337" width="22" style="2" customWidth="1"/>
    <col min="3338" max="3339" width="18.625" style="2" customWidth="1"/>
    <col min="3340" max="3342" width="15.625" style="2" customWidth="1"/>
    <col min="3343" max="3343" width="10.875" style="2" customWidth="1"/>
    <col min="3344" max="3585" width="9" style="2" customWidth="1"/>
    <col min="3586" max="3592" width="5.625" style="2"/>
    <col min="3593" max="3593" width="22" style="2" customWidth="1"/>
    <col min="3594" max="3595" width="18.625" style="2" customWidth="1"/>
    <col min="3596" max="3598" width="15.625" style="2" customWidth="1"/>
    <col min="3599" max="3599" width="10.875" style="2" customWidth="1"/>
    <col min="3600" max="3841" width="9" style="2" customWidth="1"/>
    <col min="3842" max="3848" width="5.625" style="2"/>
    <col min="3849" max="3849" width="22" style="2" customWidth="1"/>
    <col min="3850" max="3851" width="18.625" style="2" customWidth="1"/>
    <col min="3852" max="3854" width="15.625" style="2" customWidth="1"/>
    <col min="3855" max="3855" width="10.875" style="2" customWidth="1"/>
    <col min="3856" max="4097" width="9" style="2" customWidth="1"/>
    <col min="4098" max="4104" width="5.625" style="2"/>
    <col min="4105" max="4105" width="22" style="2" customWidth="1"/>
    <col min="4106" max="4107" width="18.625" style="2" customWidth="1"/>
    <col min="4108" max="4110" width="15.625" style="2" customWidth="1"/>
    <col min="4111" max="4111" width="10.875" style="2" customWidth="1"/>
    <col min="4112" max="4353" width="9" style="2" customWidth="1"/>
    <col min="4354" max="4360" width="5.625" style="2"/>
    <col min="4361" max="4361" width="22" style="2" customWidth="1"/>
    <col min="4362" max="4363" width="18.625" style="2" customWidth="1"/>
    <col min="4364" max="4366" width="15.625" style="2" customWidth="1"/>
    <col min="4367" max="4367" width="10.875" style="2" customWidth="1"/>
    <col min="4368" max="4609" width="9" style="2" customWidth="1"/>
    <col min="4610" max="4616" width="5.625" style="2"/>
    <col min="4617" max="4617" width="22" style="2" customWidth="1"/>
    <col min="4618" max="4619" width="18.625" style="2" customWidth="1"/>
    <col min="4620" max="4622" width="15.625" style="2" customWidth="1"/>
    <col min="4623" max="4623" width="10.875" style="2" customWidth="1"/>
    <col min="4624" max="4865" width="9" style="2" customWidth="1"/>
    <col min="4866" max="4872" width="5.625" style="2"/>
    <col min="4873" max="4873" width="22" style="2" customWidth="1"/>
    <col min="4874" max="4875" width="18.625" style="2" customWidth="1"/>
    <col min="4876" max="4878" width="15.625" style="2" customWidth="1"/>
    <col min="4879" max="4879" width="10.875" style="2" customWidth="1"/>
    <col min="4880" max="5121" width="9" style="2" customWidth="1"/>
    <col min="5122" max="5128" width="5.625" style="2"/>
    <col min="5129" max="5129" width="22" style="2" customWidth="1"/>
    <col min="5130" max="5131" width="18.625" style="2" customWidth="1"/>
    <col min="5132" max="5134" width="15.625" style="2" customWidth="1"/>
    <col min="5135" max="5135" width="10.875" style="2" customWidth="1"/>
    <col min="5136" max="5377" width="9" style="2" customWidth="1"/>
    <col min="5378" max="5384" width="5.625" style="2"/>
    <col min="5385" max="5385" width="22" style="2" customWidth="1"/>
    <col min="5386" max="5387" width="18.625" style="2" customWidth="1"/>
    <col min="5388" max="5390" width="15.625" style="2" customWidth="1"/>
    <col min="5391" max="5391" width="10.875" style="2" customWidth="1"/>
    <col min="5392" max="5633" width="9" style="2" customWidth="1"/>
    <col min="5634" max="5640" width="5.625" style="2"/>
    <col min="5641" max="5641" width="22" style="2" customWidth="1"/>
    <col min="5642" max="5643" width="18.625" style="2" customWidth="1"/>
    <col min="5644" max="5646" width="15.625" style="2" customWidth="1"/>
    <col min="5647" max="5647" width="10.875" style="2" customWidth="1"/>
    <col min="5648" max="5889" width="9" style="2" customWidth="1"/>
    <col min="5890" max="5896" width="5.625" style="2"/>
    <col min="5897" max="5897" width="22" style="2" customWidth="1"/>
    <col min="5898" max="5899" width="18.625" style="2" customWidth="1"/>
    <col min="5900" max="5902" width="15.625" style="2" customWidth="1"/>
    <col min="5903" max="5903" width="10.875" style="2" customWidth="1"/>
    <col min="5904" max="6145" width="9" style="2" customWidth="1"/>
    <col min="6146" max="6152" width="5.625" style="2"/>
    <col min="6153" max="6153" width="22" style="2" customWidth="1"/>
    <col min="6154" max="6155" width="18.625" style="2" customWidth="1"/>
    <col min="6156" max="6158" width="15.625" style="2" customWidth="1"/>
    <col min="6159" max="6159" width="10.875" style="2" customWidth="1"/>
    <col min="6160" max="6401" width="9" style="2" customWidth="1"/>
    <col min="6402" max="6408" width="5.625" style="2"/>
    <col min="6409" max="6409" width="22" style="2" customWidth="1"/>
    <col min="6410" max="6411" width="18.625" style="2" customWidth="1"/>
    <col min="6412" max="6414" width="15.625" style="2" customWidth="1"/>
    <col min="6415" max="6415" width="10.875" style="2" customWidth="1"/>
    <col min="6416" max="6657" width="9" style="2" customWidth="1"/>
    <col min="6658" max="6664" width="5.625" style="2"/>
    <col min="6665" max="6665" width="22" style="2" customWidth="1"/>
    <col min="6666" max="6667" width="18.625" style="2" customWidth="1"/>
    <col min="6668" max="6670" width="15.625" style="2" customWidth="1"/>
    <col min="6671" max="6671" width="10.875" style="2" customWidth="1"/>
    <col min="6672" max="6913" width="9" style="2" customWidth="1"/>
    <col min="6914" max="6920" width="5.625" style="2"/>
    <col min="6921" max="6921" width="22" style="2" customWidth="1"/>
    <col min="6922" max="6923" width="18.625" style="2" customWidth="1"/>
    <col min="6924" max="6926" width="15.625" style="2" customWidth="1"/>
    <col min="6927" max="6927" width="10.875" style="2" customWidth="1"/>
    <col min="6928" max="7169" width="9" style="2" customWidth="1"/>
    <col min="7170" max="7176" width="5.625" style="2"/>
    <col min="7177" max="7177" width="22" style="2" customWidth="1"/>
    <col min="7178" max="7179" width="18.625" style="2" customWidth="1"/>
    <col min="7180" max="7182" width="15.625" style="2" customWidth="1"/>
    <col min="7183" max="7183" width="10.875" style="2" customWidth="1"/>
    <col min="7184" max="7425" width="9" style="2" customWidth="1"/>
    <col min="7426" max="7432" width="5.625" style="2"/>
    <col min="7433" max="7433" width="22" style="2" customWidth="1"/>
    <col min="7434" max="7435" width="18.625" style="2" customWidth="1"/>
    <col min="7436" max="7438" width="15.625" style="2" customWidth="1"/>
    <col min="7439" max="7439" width="10.875" style="2" customWidth="1"/>
    <col min="7440" max="7681" width="9" style="2" customWidth="1"/>
    <col min="7682" max="7688" width="5.625" style="2"/>
    <col min="7689" max="7689" width="22" style="2" customWidth="1"/>
    <col min="7690" max="7691" width="18.625" style="2" customWidth="1"/>
    <col min="7692" max="7694" width="15.625" style="2" customWidth="1"/>
    <col min="7695" max="7695" width="10.875" style="2" customWidth="1"/>
    <col min="7696" max="7937" width="9" style="2" customWidth="1"/>
    <col min="7938" max="7944" width="5.625" style="2"/>
    <col min="7945" max="7945" width="22" style="2" customWidth="1"/>
    <col min="7946" max="7947" width="18.625" style="2" customWidth="1"/>
    <col min="7948" max="7950" width="15.625" style="2" customWidth="1"/>
    <col min="7951" max="7951" width="10.875" style="2" customWidth="1"/>
    <col min="7952" max="8193" width="9" style="2" customWidth="1"/>
    <col min="8194" max="8200" width="5.625" style="2"/>
    <col min="8201" max="8201" width="22" style="2" customWidth="1"/>
    <col min="8202" max="8203" width="18.625" style="2" customWidth="1"/>
    <col min="8204" max="8206" width="15.625" style="2" customWidth="1"/>
    <col min="8207" max="8207" width="10.875" style="2" customWidth="1"/>
    <col min="8208" max="8449" width="9" style="2" customWidth="1"/>
    <col min="8450" max="8456" width="5.625" style="2"/>
    <col min="8457" max="8457" width="22" style="2" customWidth="1"/>
    <col min="8458" max="8459" width="18.625" style="2" customWidth="1"/>
    <col min="8460" max="8462" width="15.625" style="2" customWidth="1"/>
    <col min="8463" max="8463" width="10.875" style="2" customWidth="1"/>
    <col min="8464" max="8705" width="9" style="2" customWidth="1"/>
    <col min="8706" max="8712" width="5.625" style="2"/>
    <col min="8713" max="8713" width="22" style="2" customWidth="1"/>
    <col min="8714" max="8715" width="18.625" style="2" customWidth="1"/>
    <col min="8716" max="8718" width="15.625" style="2" customWidth="1"/>
    <col min="8719" max="8719" width="10.875" style="2" customWidth="1"/>
    <col min="8720" max="8961" width="9" style="2" customWidth="1"/>
    <col min="8962" max="8968" width="5.625" style="2"/>
    <col min="8969" max="8969" width="22" style="2" customWidth="1"/>
    <col min="8970" max="8971" width="18.625" style="2" customWidth="1"/>
    <col min="8972" max="8974" width="15.625" style="2" customWidth="1"/>
    <col min="8975" max="8975" width="10.875" style="2" customWidth="1"/>
    <col min="8976" max="9217" width="9" style="2" customWidth="1"/>
    <col min="9218" max="9224" width="5.625" style="2"/>
    <col min="9225" max="9225" width="22" style="2" customWidth="1"/>
    <col min="9226" max="9227" width="18.625" style="2" customWidth="1"/>
    <col min="9228" max="9230" width="15.625" style="2" customWidth="1"/>
    <col min="9231" max="9231" width="10.875" style="2" customWidth="1"/>
    <col min="9232" max="9473" width="9" style="2" customWidth="1"/>
    <col min="9474" max="9480" width="5.625" style="2"/>
    <col min="9481" max="9481" width="22" style="2" customWidth="1"/>
    <col min="9482" max="9483" width="18.625" style="2" customWidth="1"/>
    <col min="9484" max="9486" width="15.625" style="2" customWidth="1"/>
    <col min="9487" max="9487" width="10.875" style="2" customWidth="1"/>
    <col min="9488" max="9729" width="9" style="2" customWidth="1"/>
    <col min="9730" max="9736" width="5.625" style="2"/>
    <col min="9737" max="9737" width="22" style="2" customWidth="1"/>
    <col min="9738" max="9739" width="18.625" style="2" customWidth="1"/>
    <col min="9740" max="9742" width="15.625" style="2" customWidth="1"/>
    <col min="9743" max="9743" width="10.875" style="2" customWidth="1"/>
    <col min="9744" max="9985" width="9" style="2" customWidth="1"/>
    <col min="9986" max="9992" width="5.625" style="2"/>
    <col min="9993" max="9993" width="22" style="2" customWidth="1"/>
    <col min="9994" max="9995" width="18.625" style="2" customWidth="1"/>
    <col min="9996" max="9998" width="15.625" style="2" customWidth="1"/>
    <col min="9999" max="9999" width="10.875" style="2" customWidth="1"/>
    <col min="10000" max="10241" width="9" style="2" customWidth="1"/>
    <col min="10242" max="10248" width="5.625" style="2"/>
    <col min="10249" max="10249" width="22" style="2" customWidth="1"/>
    <col min="10250" max="10251" width="18.625" style="2" customWidth="1"/>
    <col min="10252" max="10254" width="15.625" style="2" customWidth="1"/>
    <col min="10255" max="10255" width="10.875" style="2" customWidth="1"/>
    <col min="10256" max="10497" width="9" style="2" customWidth="1"/>
    <col min="10498" max="10504" width="5.625" style="2"/>
    <col min="10505" max="10505" width="22" style="2" customWidth="1"/>
    <col min="10506" max="10507" width="18.625" style="2" customWidth="1"/>
    <col min="10508" max="10510" width="15.625" style="2" customWidth="1"/>
    <col min="10511" max="10511" width="10.875" style="2" customWidth="1"/>
    <col min="10512" max="10753" width="9" style="2" customWidth="1"/>
    <col min="10754" max="10760" width="5.625" style="2"/>
    <col min="10761" max="10761" width="22" style="2" customWidth="1"/>
    <col min="10762" max="10763" width="18.625" style="2" customWidth="1"/>
    <col min="10764" max="10766" width="15.625" style="2" customWidth="1"/>
    <col min="10767" max="10767" width="10.875" style="2" customWidth="1"/>
    <col min="10768" max="11009" width="9" style="2" customWidth="1"/>
    <col min="11010" max="11016" width="5.625" style="2"/>
    <col min="11017" max="11017" width="22" style="2" customWidth="1"/>
    <col min="11018" max="11019" width="18.625" style="2" customWidth="1"/>
    <col min="11020" max="11022" width="15.625" style="2" customWidth="1"/>
    <col min="11023" max="11023" width="10.875" style="2" customWidth="1"/>
    <col min="11024" max="11265" width="9" style="2" customWidth="1"/>
    <col min="11266" max="11272" width="5.625" style="2"/>
    <col min="11273" max="11273" width="22" style="2" customWidth="1"/>
    <col min="11274" max="11275" width="18.625" style="2" customWidth="1"/>
    <col min="11276" max="11278" width="15.625" style="2" customWidth="1"/>
    <col min="11279" max="11279" width="10.875" style="2" customWidth="1"/>
    <col min="11280" max="11521" width="9" style="2" customWidth="1"/>
    <col min="11522" max="11528" width="5.625" style="2"/>
    <col min="11529" max="11529" width="22" style="2" customWidth="1"/>
    <col min="11530" max="11531" width="18.625" style="2" customWidth="1"/>
    <col min="11532" max="11534" width="15.625" style="2" customWidth="1"/>
    <col min="11535" max="11535" width="10.875" style="2" customWidth="1"/>
    <col min="11536" max="11777" width="9" style="2" customWidth="1"/>
    <col min="11778" max="11784" width="5.625" style="2"/>
    <col min="11785" max="11785" width="22" style="2" customWidth="1"/>
    <col min="11786" max="11787" width="18.625" style="2" customWidth="1"/>
    <col min="11788" max="11790" width="15.625" style="2" customWidth="1"/>
    <col min="11791" max="11791" width="10.875" style="2" customWidth="1"/>
    <col min="11792" max="12033" width="9" style="2" customWidth="1"/>
    <col min="12034" max="12040" width="5.625" style="2"/>
    <col min="12041" max="12041" width="22" style="2" customWidth="1"/>
    <col min="12042" max="12043" width="18.625" style="2" customWidth="1"/>
    <col min="12044" max="12046" width="15.625" style="2" customWidth="1"/>
    <col min="12047" max="12047" width="10.875" style="2" customWidth="1"/>
    <col min="12048" max="12289" width="9" style="2" customWidth="1"/>
    <col min="12290" max="12296" width="5.625" style="2"/>
    <col min="12297" max="12297" width="22" style="2" customWidth="1"/>
    <col min="12298" max="12299" width="18.625" style="2" customWidth="1"/>
    <col min="12300" max="12302" width="15.625" style="2" customWidth="1"/>
    <col min="12303" max="12303" width="10.875" style="2" customWidth="1"/>
    <col min="12304" max="12545" width="9" style="2" customWidth="1"/>
    <col min="12546" max="12552" width="5.625" style="2"/>
    <col min="12553" max="12553" width="22" style="2" customWidth="1"/>
    <col min="12554" max="12555" width="18.625" style="2" customWidth="1"/>
    <col min="12556" max="12558" width="15.625" style="2" customWidth="1"/>
    <col min="12559" max="12559" width="10.875" style="2" customWidth="1"/>
    <col min="12560" max="12801" width="9" style="2" customWidth="1"/>
    <col min="12802" max="12808" width="5.625" style="2"/>
    <col min="12809" max="12809" width="22" style="2" customWidth="1"/>
    <col min="12810" max="12811" width="18.625" style="2" customWidth="1"/>
    <col min="12812" max="12814" width="15.625" style="2" customWidth="1"/>
    <col min="12815" max="12815" width="10.875" style="2" customWidth="1"/>
    <col min="12816" max="13057" width="9" style="2" customWidth="1"/>
    <col min="13058" max="13064" width="5.625" style="2"/>
    <col min="13065" max="13065" width="22" style="2" customWidth="1"/>
    <col min="13066" max="13067" width="18.625" style="2" customWidth="1"/>
    <col min="13068" max="13070" width="15.625" style="2" customWidth="1"/>
    <col min="13071" max="13071" width="10.875" style="2" customWidth="1"/>
    <col min="13072" max="13313" width="9" style="2" customWidth="1"/>
    <col min="13314" max="13320" width="5.625" style="2"/>
    <col min="13321" max="13321" width="22" style="2" customWidth="1"/>
    <col min="13322" max="13323" width="18.625" style="2" customWidth="1"/>
    <col min="13324" max="13326" width="15.625" style="2" customWidth="1"/>
    <col min="13327" max="13327" width="10.875" style="2" customWidth="1"/>
    <col min="13328" max="13569" width="9" style="2" customWidth="1"/>
    <col min="13570" max="13576" width="5.625" style="2"/>
    <col min="13577" max="13577" width="22" style="2" customWidth="1"/>
    <col min="13578" max="13579" width="18.625" style="2" customWidth="1"/>
    <col min="13580" max="13582" width="15.625" style="2" customWidth="1"/>
    <col min="13583" max="13583" width="10.875" style="2" customWidth="1"/>
    <col min="13584" max="13825" width="9" style="2" customWidth="1"/>
    <col min="13826" max="13832" width="5.625" style="2"/>
    <col min="13833" max="13833" width="22" style="2" customWidth="1"/>
    <col min="13834" max="13835" width="18.625" style="2" customWidth="1"/>
    <col min="13836" max="13838" width="15.625" style="2" customWidth="1"/>
    <col min="13839" max="13839" width="10.875" style="2" customWidth="1"/>
    <col min="13840" max="14081" width="9" style="2" customWidth="1"/>
    <col min="14082" max="14088" width="5.625" style="2"/>
    <col min="14089" max="14089" width="22" style="2" customWidth="1"/>
    <col min="14090" max="14091" width="18.625" style="2" customWidth="1"/>
    <col min="14092" max="14094" width="15.625" style="2" customWidth="1"/>
    <col min="14095" max="14095" width="10.875" style="2" customWidth="1"/>
    <col min="14096" max="14337" width="9" style="2" customWidth="1"/>
    <col min="14338" max="14344" width="5.625" style="2"/>
    <col min="14345" max="14345" width="22" style="2" customWidth="1"/>
    <col min="14346" max="14347" width="18.625" style="2" customWidth="1"/>
    <col min="14348" max="14350" width="15.625" style="2" customWidth="1"/>
    <col min="14351" max="14351" width="10.875" style="2" customWidth="1"/>
    <col min="14352" max="14593" width="9" style="2" customWidth="1"/>
    <col min="14594" max="14600" width="5.625" style="2"/>
    <col min="14601" max="14601" width="22" style="2" customWidth="1"/>
    <col min="14602" max="14603" width="18.625" style="2" customWidth="1"/>
    <col min="14604" max="14606" width="15.625" style="2" customWidth="1"/>
    <col min="14607" max="14607" width="10.875" style="2" customWidth="1"/>
    <col min="14608" max="14849" width="9" style="2" customWidth="1"/>
    <col min="14850" max="14856" width="5.625" style="2"/>
    <col min="14857" max="14857" width="22" style="2" customWidth="1"/>
    <col min="14858" max="14859" width="18.625" style="2" customWidth="1"/>
    <col min="14860" max="14862" width="15.625" style="2" customWidth="1"/>
    <col min="14863" max="14863" width="10.875" style="2" customWidth="1"/>
    <col min="14864" max="15105" width="9" style="2" customWidth="1"/>
    <col min="15106" max="15112" width="5.625" style="2"/>
    <col min="15113" max="15113" width="22" style="2" customWidth="1"/>
    <col min="15114" max="15115" width="18.625" style="2" customWidth="1"/>
    <col min="15116" max="15118" width="15.625" style="2" customWidth="1"/>
    <col min="15119" max="15119" width="10.875" style="2" customWidth="1"/>
    <col min="15120" max="15361" width="9" style="2" customWidth="1"/>
    <col min="15362" max="15368" width="5.625" style="2"/>
    <col min="15369" max="15369" width="22" style="2" customWidth="1"/>
    <col min="15370" max="15371" width="18.625" style="2" customWidth="1"/>
    <col min="15372" max="15374" width="15.625" style="2" customWidth="1"/>
    <col min="15375" max="15375" width="10.875" style="2" customWidth="1"/>
    <col min="15376" max="15617" width="9" style="2" customWidth="1"/>
    <col min="15618" max="15624" width="5.625" style="2"/>
    <col min="15625" max="15625" width="22" style="2" customWidth="1"/>
    <col min="15626" max="15627" width="18.625" style="2" customWidth="1"/>
    <col min="15628" max="15630" width="15.625" style="2" customWidth="1"/>
    <col min="15631" max="15631" width="10.875" style="2" customWidth="1"/>
    <col min="15632" max="15873" width="9" style="2" customWidth="1"/>
    <col min="15874" max="15880" width="5.625" style="2"/>
    <col min="15881" max="15881" width="22" style="2" customWidth="1"/>
    <col min="15882" max="15883" width="18.625" style="2" customWidth="1"/>
    <col min="15884" max="15886" width="15.625" style="2" customWidth="1"/>
    <col min="15887" max="15887" width="10.875" style="2" customWidth="1"/>
    <col min="15888" max="16129" width="9" style="2" customWidth="1"/>
    <col min="16130" max="16136" width="5.625" style="2"/>
    <col min="16137" max="16137" width="22" style="2" customWidth="1"/>
    <col min="16138" max="16139" width="18.625" style="2" customWidth="1"/>
    <col min="16140" max="16142" width="15.625" style="2" customWidth="1"/>
    <col min="16143" max="16143" width="10.875" style="2" customWidth="1"/>
    <col min="16144" max="16384" width="9" style="2" customWidth="1"/>
  </cols>
  <sheetData>
    <row r="1" spans="1:17" ht="30.75" customHeight="1">
      <c r="A1" s="275" t="s">
        <v>109</v>
      </c>
      <c r="B1" s="275"/>
      <c r="C1" s="275"/>
      <c r="D1" s="275"/>
      <c r="E1" s="275"/>
      <c r="F1" s="275"/>
    </row>
    <row r="2" spans="1:17" ht="30.75" customHeight="1">
      <c r="A2" s="28" t="s">
        <v>106</v>
      </c>
      <c r="B2" s="28"/>
    </row>
    <row r="3" spans="1:17" ht="30.75" customHeight="1" thickBot="1">
      <c r="A3" s="1"/>
      <c r="C3" s="24" t="s">
        <v>33</v>
      </c>
      <c r="E3" s="3" t="s">
        <v>14</v>
      </c>
    </row>
    <row r="4" spans="1:17" ht="30.75" customHeight="1">
      <c r="A4" s="1"/>
      <c r="B4" s="8"/>
      <c r="C4" s="15" t="s">
        <v>11</v>
      </c>
      <c r="D4" s="16" t="s">
        <v>12</v>
      </c>
      <c r="E4" s="17" t="s">
        <v>13</v>
      </c>
      <c r="F4" s="294" t="s">
        <v>100</v>
      </c>
      <c r="G4" s="295"/>
      <c r="H4" s="331">
        <f>'①按分率算定表（本体）'!H4:L4</f>
        <v>0</v>
      </c>
      <c r="I4" s="331"/>
      <c r="J4" s="331"/>
      <c r="K4" s="331"/>
      <c r="L4" s="331"/>
    </row>
    <row r="5" spans="1:17" ht="30.75" customHeight="1" thickBot="1">
      <c r="A5" s="1"/>
      <c r="B5" s="9"/>
      <c r="C5" s="225"/>
      <c r="D5" s="226"/>
      <c r="E5" s="227"/>
      <c r="F5" s="294" t="s">
        <v>101</v>
      </c>
      <c r="G5" s="295"/>
      <c r="H5" s="332">
        <f>'①按分率算定表（本体）'!H5:L5</f>
        <v>0</v>
      </c>
      <c r="I5" s="332"/>
      <c r="J5" s="332"/>
      <c r="K5" s="332"/>
      <c r="L5" s="332"/>
    </row>
    <row r="6" spans="1:17" ht="30.75" customHeight="1">
      <c r="A6" s="1"/>
      <c r="C6" s="261" t="s">
        <v>103</v>
      </c>
      <c r="F6" s="271"/>
      <c r="G6" s="24"/>
      <c r="H6" s="273"/>
      <c r="I6" s="273"/>
    </row>
    <row r="7" spans="1:17" ht="30.75" customHeight="1">
      <c r="A7" s="1"/>
      <c r="B7" s="18"/>
      <c r="F7" s="271"/>
      <c r="G7" s="271"/>
      <c r="H7" s="274"/>
      <c r="I7" s="274"/>
    </row>
    <row r="8" spans="1:17" ht="19.5" customHeight="1" thickBot="1">
      <c r="E8" s="3"/>
      <c r="F8" s="272"/>
      <c r="G8" s="272"/>
      <c r="H8" s="272"/>
      <c r="I8" s="272"/>
      <c r="J8" s="272"/>
      <c r="K8" s="272"/>
      <c r="L8" s="272"/>
      <c r="M8" s="3"/>
      <c r="N8" s="25" t="s">
        <v>0</v>
      </c>
      <c r="O8" s="257"/>
      <c r="Q8" s="25" t="s">
        <v>39</v>
      </c>
    </row>
    <row r="9" spans="1:17" ht="20.100000000000001" customHeight="1">
      <c r="A9" s="318" t="s">
        <v>1</v>
      </c>
      <c r="B9" s="320" t="s">
        <v>24</v>
      </c>
      <c r="C9" s="322" t="s">
        <v>23</v>
      </c>
      <c r="D9" s="322" t="s">
        <v>25</v>
      </c>
      <c r="E9" s="324" t="s">
        <v>22</v>
      </c>
      <c r="F9" s="285"/>
      <c r="G9" s="285"/>
      <c r="H9" s="285"/>
      <c r="I9" s="285"/>
      <c r="J9" s="285"/>
      <c r="K9" s="285"/>
      <c r="L9" s="285"/>
      <c r="M9" s="285"/>
      <c r="N9" s="285"/>
      <c r="O9" s="289" t="s">
        <v>40</v>
      </c>
      <c r="P9" s="290"/>
      <c r="Q9" s="291"/>
    </row>
    <row r="10" spans="1:17" ht="24.75" customHeight="1" thickBot="1">
      <c r="A10" s="319"/>
      <c r="B10" s="321"/>
      <c r="C10" s="323"/>
      <c r="D10" s="323"/>
      <c r="E10" s="325"/>
      <c r="F10" s="288" t="s">
        <v>41</v>
      </c>
      <c r="G10" s="282"/>
      <c r="H10" s="282"/>
      <c r="I10" s="282" t="s">
        <v>42</v>
      </c>
      <c r="J10" s="282"/>
      <c r="K10" s="282"/>
      <c r="L10" s="283" t="s">
        <v>43</v>
      </c>
      <c r="M10" s="283"/>
      <c r="N10" s="284"/>
      <c r="O10" s="32" t="s">
        <v>36</v>
      </c>
      <c r="P10" s="30" t="s">
        <v>37</v>
      </c>
      <c r="Q10" s="31" t="s">
        <v>38</v>
      </c>
    </row>
    <row r="11" spans="1:17" ht="24.95" customHeight="1" thickTop="1">
      <c r="A11" s="327" t="s">
        <v>2</v>
      </c>
      <c r="B11" s="228"/>
      <c r="C11" s="229"/>
      <c r="D11" s="229"/>
      <c r="E11" s="229"/>
      <c r="F11" s="326">
        <f>IFERROR(E11*(O11/(O11+P11+Q11)),0)</f>
        <v>0</v>
      </c>
      <c r="G11" s="286"/>
      <c r="H11" s="286"/>
      <c r="I11" s="286">
        <f>IFERROR(E11*(P11/(O11+P11+Q11)),0)</f>
        <v>0</v>
      </c>
      <c r="J11" s="286"/>
      <c r="K11" s="286"/>
      <c r="L11" s="286">
        <f>IFERROR(E11*(Q11/(O11+P11+Q11)),0)</f>
        <v>0</v>
      </c>
      <c r="M11" s="286"/>
      <c r="N11" s="287"/>
      <c r="O11" s="238"/>
      <c r="P11" s="239"/>
      <c r="Q11" s="240"/>
    </row>
    <row r="12" spans="1:17" ht="24.95" customHeight="1">
      <c r="A12" s="328"/>
      <c r="B12" s="230"/>
      <c r="C12" s="231"/>
      <c r="D12" s="231"/>
      <c r="E12" s="231"/>
      <c r="F12" s="281">
        <f t="shared" ref="F12:F53" si="0">IFERROR(E12*(O12/(O12+P12+Q12)),0)</f>
        <v>0</v>
      </c>
      <c r="G12" s="279"/>
      <c r="H12" s="279"/>
      <c r="I12" s="279">
        <f t="shared" ref="I12:I53" si="1">IFERROR(E12*(P12/(O12+P12+Q12)),0)</f>
        <v>0</v>
      </c>
      <c r="J12" s="279"/>
      <c r="K12" s="279"/>
      <c r="L12" s="279">
        <f t="shared" ref="L12:L53" si="2">IFERROR(E12*(Q12/(O12+P12+Q12)),0)</f>
        <v>0</v>
      </c>
      <c r="M12" s="279"/>
      <c r="N12" s="280"/>
      <c r="O12" s="241"/>
      <c r="P12" s="242"/>
      <c r="Q12" s="243"/>
    </row>
    <row r="13" spans="1:17" ht="24.95" customHeight="1">
      <c r="A13" s="328"/>
      <c r="B13" s="230"/>
      <c r="C13" s="231"/>
      <c r="D13" s="231"/>
      <c r="E13" s="231"/>
      <c r="F13" s="281">
        <f t="shared" si="0"/>
        <v>0</v>
      </c>
      <c r="G13" s="279"/>
      <c r="H13" s="279"/>
      <c r="I13" s="279">
        <f t="shared" si="1"/>
        <v>0</v>
      </c>
      <c r="J13" s="279"/>
      <c r="K13" s="279"/>
      <c r="L13" s="279">
        <f t="shared" si="2"/>
        <v>0</v>
      </c>
      <c r="M13" s="279"/>
      <c r="N13" s="280"/>
      <c r="O13" s="241"/>
      <c r="P13" s="242"/>
      <c r="Q13" s="243"/>
    </row>
    <row r="14" spans="1:17" ht="24.95" customHeight="1">
      <c r="A14" s="328"/>
      <c r="B14" s="230"/>
      <c r="C14" s="231"/>
      <c r="D14" s="231"/>
      <c r="E14" s="231"/>
      <c r="F14" s="281">
        <f t="shared" si="0"/>
        <v>0</v>
      </c>
      <c r="G14" s="279"/>
      <c r="H14" s="279"/>
      <c r="I14" s="279">
        <f t="shared" si="1"/>
        <v>0</v>
      </c>
      <c r="J14" s="279"/>
      <c r="K14" s="279"/>
      <c r="L14" s="279">
        <f t="shared" si="2"/>
        <v>0</v>
      </c>
      <c r="M14" s="279"/>
      <c r="N14" s="280"/>
      <c r="O14" s="241"/>
      <c r="P14" s="242"/>
      <c r="Q14" s="243"/>
    </row>
    <row r="15" spans="1:17" ht="24.95" customHeight="1">
      <c r="A15" s="328"/>
      <c r="B15" s="230"/>
      <c r="C15" s="231"/>
      <c r="D15" s="231"/>
      <c r="E15" s="231"/>
      <c r="F15" s="281">
        <f t="shared" si="0"/>
        <v>0</v>
      </c>
      <c r="G15" s="279"/>
      <c r="H15" s="279"/>
      <c r="I15" s="279">
        <f t="shared" si="1"/>
        <v>0</v>
      </c>
      <c r="J15" s="279"/>
      <c r="K15" s="279"/>
      <c r="L15" s="279">
        <f t="shared" si="2"/>
        <v>0</v>
      </c>
      <c r="M15" s="279"/>
      <c r="N15" s="280"/>
      <c r="O15" s="241"/>
      <c r="P15" s="242"/>
      <c r="Q15" s="243"/>
    </row>
    <row r="16" spans="1:17" ht="24.95" customHeight="1">
      <c r="A16" s="328"/>
      <c r="B16" s="230"/>
      <c r="C16" s="231"/>
      <c r="D16" s="231"/>
      <c r="E16" s="231"/>
      <c r="F16" s="281">
        <f t="shared" si="0"/>
        <v>0</v>
      </c>
      <c r="G16" s="279"/>
      <c r="H16" s="279"/>
      <c r="I16" s="279">
        <f t="shared" si="1"/>
        <v>0</v>
      </c>
      <c r="J16" s="279"/>
      <c r="K16" s="279"/>
      <c r="L16" s="279">
        <f t="shared" si="2"/>
        <v>0</v>
      </c>
      <c r="M16" s="279"/>
      <c r="N16" s="280"/>
      <c r="O16" s="241"/>
      <c r="P16" s="242"/>
      <c r="Q16" s="243"/>
    </row>
    <row r="17" spans="1:17" ht="24.95" customHeight="1">
      <c r="A17" s="328"/>
      <c r="B17" s="230"/>
      <c r="C17" s="231"/>
      <c r="D17" s="231"/>
      <c r="E17" s="231"/>
      <c r="F17" s="281">
        <f t="shared" si="0"/>
        <v>0</v>
      </c>
      <c r="G17" s="279"/>
      <c r="H17" s="279"/>
      <c r="I17" s="279">
        <f t="shared" si="1"/>
        <v>0</v>
      </c>
      <c r="J17" s="279"/>
      <c r="K17" s="279"/>
      <c r="L17" s="279">
        <f t="shared" si="2"/>
        <v>0</v>
      </c>
      <c r="M17" s="279"/>
      <c r="N17" s="280"/>
      <c r="O17" s="241"/>
      <c r="P17" s="242"/>
      <c r="Q17" s="243"/>
    </row>
    <row r="18" spans="1:17" ht="24.95" customHeight="1">
      <c r="A18" s="328"/>
      <c r="B18" s="230"/>
      <c r="C18" s="231"/>
      <c r="D18" s="231"/>
      <c r="E18" s="231"/>
      <c r="F18" s="281">
        <f t="shared" si="0"/>
        <v>0</v>
      </c>
      <c r="G18" s="279"/>
      <c r="H18" s="279"/>
      <c r="I18" s="279">
        <f t="shared" si="1"/>
        <v>0</v>
      </c>
      <c r="J18" s="279"/>
      <c r="K18" s="279"/>
      <c r="L18" s="279">
        <f t="shared" si="2"/>
        <v>0</v>
      </c>
      <c r="M18" s="279"/>
      <c r="N18" s="280"/>
      <c r="O18" s="241"/>
      <c r="P18" s="242"/>
      <c r="Q18" s="243"/>
    </row>
    <row r="19" spans="1:17" ht="24.95" customHeight="1">
      <c r="A19" s="328"/>
      <c r="B19" s="230"/>
      <c r="C19" s="231"/>
      <c r="D19" s="231"/>
      <c r="E19" s="231"/>
      <c r="F19" s="281">
        <f t="shared" si="0"/>
        <v>0</v>
      </c>
      <c r="G19" s="279"/>
      <c r="H19" s="279"/>
      <c r="I19" s="279">
        <f t="shared" si="1"/>
        <v>0</v>
      </c>
      <c r="J19" s="279"/>
      <c r="K19" s="279"/>
      <c r="L19" s="279">
        <f t="shared" si="2"/>
        <v>0</v>
      </c>
      <c r="M19" s="279"/>
      <c r="N19" s="280"/>
      <c r="O19" s="241"/>
      <c r="P19" s="242"/>
      <c r="Q19" s="243"/>
    </row>
    <row r="20" spans="1:17" ht="24.95" customHeight="1">
      <c r="A20" s="328"/>
      <c r="B20" s="230"/>
      <c r="C20" s="231"/>
      <c r="D20" s="231"/>
      <c r="E20" s="231"/>
      <c r="F20" s="281">
        <f t="shared" si="0"/>
        <v>0</v>
      </c>
      <c r="G20" s="279"/>
      <c r="H20" s="279"/>
      <c r="I20" s="279">
        <f t="shared" si="1"/>
        <v>0</v>
      </c>
      <c r="J20" s="279"/>
      <c r="K20" s="279"/>
      <c r="L20" s="279">
        <f t="shared" si="2"/>
        <v>0</v>
      </c>
      <c r="M20" s="279"/>
      <c r="N20" s="280"/>
      <c r="O20" s="241"/>
      <c r="P20" s="242"/>
      <c r="Q20" s="243"/>
    </row>
    <row r="21" spans="1:17" ht="24.95" customHeight="1">
      <c r="A21" s="328"/>
      <c r="B21" s="230"/>
      <c r="C21" s="231"/>
      <c r="D21" s="231"/>
      <c r="E21" s="231"/>
      <c r="F21" s="281">
        <f>IFERROR(E21*(O21/(O21+P21+Q21)),0)</f>
        <v>0</v>
      </c>
      <c r="G21" s="279"/>
      <c r="H21" s="279"/>
      <c r="I21" s="279">
        <f>IFERROR(E21*(P21/(O21+P21+Q21)),0)</f>
        <v>0</v>
      </c>
      <c r="J21" s="279"/>
      <c r="K21" s="279"/>
      <c r="L21" s="279">
        <f>IFERROR(E21*(Q21/(O21+P21+Q21)),0)</f>
        <v>0</v>
      </c>
      <c r="M21" s="279"/>
      <c r="N21" s="280"/>
      <c r="O21" s="241"/>
      <c r="P21" s="242"/>
      <c r="Q21" s="243"/>
    </row>
    <row r="22" spans="1:17" ht="24.95" customHeight="1">
      <c r="A22" s="328"/>
      <c r="B22" s="230"/>
      <c r="C22" s="231"/>
      <c r="D22" s="231"/>
      <c r="E22" s="231"/>
      <c r="F22" s="281">
        <f>IFERROR(E22*(O22/(O22+P22+Q22)),0)</f>
        <v>0</v>
      </c>
      <c r="G22" s="279"/>
      <c r="H22" s="279"/>
      <c r="I22" s="279">
        <f>IFERROR(E22*(P22/(O22+P22+Q22)),0)</f>
        <v>0</v>
      </c>
      <c r="J22" s="279"/>
      <c r="K22" s="279"/>
      <c r="L22" s="279">
        <f>IFERROR(E22*(Q22/(O22+P22+Q22)),0)</f>
        <v>0</v>
      </c>
      <c r="M22" s="279"/>
      <c r="N22" s="280"/>
      <c r="O22" s="241"/>
      <c r="P22" s="242"/>
      <c r="Q22" s="243"/>
    </row>
    <row r="23" spans="1:17" ht="24.95" customHeight="1">
      <c r="A23" s="328"/>
      <c r="B23" s="230"/>
      <c r="C23" s="231"/>
      <c r="D23" s="231"/>
      <c r="E23" s="231"/>
      <c r="F23" s="281">
        <f>IFERROR(E23*(O23/(O23+P23+Q23)),0)</f>
        <v>0</v>
      </c>
      <c r="G23" s="279"/>
      <c r="H23" s="279"/>
      <c r="I23" s="279">
        <f>IFERROR(E23*(P23/(O23+P23+Q23)),0)</f>
        <v>0</v>
      </c>
      <c r="J23" s="279"/>
      <c r="K23" s="279"/>
      <c r="L23" s="279">
        <f>IFERROR(E23*(Q23/(O23+P23+Q23)),0)</f>
        <v>0</v>
      </c>
      <c r="M23" s="279"/>
      <c r="N23" s="280"/>
      <c r="O23" s="241"/>
      <c r="P23" s="242"/>
      <c r="Q23" s="243"/>
    </row>
    <row r="24" spans="1:17" ht="24.95" customHeight="1">
      <c r="A24" s="328"/>
      <c r="B24" s="230"/>
      <c r="C24" s="231"/>
      <c r="D24" s="231"/>
      <c r="E24" s="231"/>
      <c r="F24" s="281">
        <f t="shared" si="0"/>
        <v>0</v>
      </c>
      <c r="G24" s="279"/>
      <c r="H24" s="279"/>
      <c r="I24" s="279">
        <f t="shared" si="1"/>
        <v>0</v>
      </c>
      <c r="J24" s="279"/>
      <c r="K24" s="279"/>
      <c r="L24" s="279">
        <f t="shared" si="2"/>
        <v>0</v>
      </c>
      <c r="M24" s="279"/>
      <c r="N24" s="280"/>
      <c r="O24" s="241"/>
      <c r="P24" s="242"/>
      <c r="Q24" s="243"/>
    </row>
    <row r="25" spans="1:17" ht="24.95" customHeight="1" thickBot="1">
      <c r="A25" s="328"/>
      <c r="B25" s="232"/>
      <c r="C25" s="233"/>
      <c r="D25" s="233"/>
      <c r="E25" s="233"/>
      <c r="F25" s="330">
        <f t="shared" si="0"/>
        <v>0</v>
      </c>
      <c r="G25" s="310"/>
      <c r="H25" s="310"/>
      <c r="I25" s="310">
        <f t="shared" si="1"/>
        <v>0</v>
      </c>
      <c r="J25" s="310"/>
      <c r="K25" s="310"/>
      <c r="L25" s="310">
        <f t="shared" si="2"/>
        <v>0</v>
      </c>
      <c r="M25" s="310"/>
      <c r="N25" s="311"/>
      <c r="O25" s="244"/>
      <c r="P25" s="245"/>
      <c r="Q25" s="246"/>
    </row>
    <row r="26" spans="1:17" ht="24.95" customHeight="1" thickTop="1">
      <c r="A26" s="314" t="s">
        <v>3</v>
      </c>
      <c r="B26" s="228"/>
      <c r="C26" s="229"/>
      <c r="D26" s="229"/>
      <c r="E26" s="229"/>
      <c r="F26" s="326">
        <f t="shared" si="0"/>
        <v>0</v>
      </c>
      <c r="G26" s="286"/>
      <c r="H26" s="286"/>
      <c r="I26" s="286">
        <f t="shared" si="1"/>
        <v>0</v>
      </c>
      <c r="J26" s="286"/>
      <c r="K26" s="286"/>
      <c r="L26" s="286">
        <f t="shared" si="2"/>
        <v>0</v>
      </c>
      <c r="M26" s="286"/>
      <c r="N26" s="287"/>
      <c r="O26" s="238"/>
      <c r="P26" s="239"/>
      <c r="Q26" s="240"/>
    </row>
    <row r="27" spans="1:17" ht="24.95" customHeight="1">
      <c r="A27" s="315"/>
      <c r="B27" s="230"/>
      <c r="C27" s="231"/>
      <c r="D27" s="231"/>
      <c r="E27" s="231"/>
      <c r="F27" s="281">
        <f t="shared" si="0"/>
        <v>0</v>
      </c>
      <c r="G27" s="279"/>
      <c r="H27" s="279"/>
      <c r="I27" s="279">
        <f t="shared" si="1"/>
        <v>0</v>
      </c>
      <c r="J27" s="279"/>
      <c r="K27" s="279"/>
      <c r="L27" s="279">
        <f t="shared" si="2"/>
        <v>0</v>
      </c>
      <c r="M27" s="279"/>
      <c r="N27" s="280"/>
      <c r="O27" s="241"/>
      <c r="P27" s="242"/>
      <c r="Q27" s="243"/>
    </row>
    <row r="28" spans="1:17" ht="24.95" customHeight="1">
      <c r="A28" s="315"/>
      <c r="B28" s="230"/>
      <c r="C28" s="231"/>
      <c r="D28" s="231"/>
      <c r="E28" s="231"/>
      <c r="F28" s="281">
        <f t="shared" si="0"/>
        <v>0</v>
      </c>
      <c r="G28" s="279"/>
      <c r="H28" s="279"/>
      <c r="I28" s="279">
        <f t="shared" si="1"/>
        <v>0</v>
      </c>
      <c r="J28" s="279"/>
      <c r="K28" s="279"/>
      <c r="L28" s="279">
        <f t="shared" si="2"/>
        <v>0</v>
      </c>
      <c r="M28" s="279"/>
      <c r="N28" s="280"/>
      <c r="O28" s="241"/>
      <c r="P28" s="242"/>
      <c r="Q28" s="243"/>
    </row>
    <row r="29" spans="1:17" ht="24.95" customHeight="1">
      <c r="A29" s="315"/>
      <c r="B29" s="230"/>
      <c r="C29" s="231"/>
      <c r="D29" s="231"/>
      <c r="E29" s="231"/>
      <c r="F29" s="281">
        <f t="shared" si="0"/>
        <v>0</v>
      </c>
      <c r="G29" s="279"/>
      <c r="H29" s="279"/>
      <c r="I29" s="279">
        <f t="shared" si="1"/>
        <v>0</v>
      </c>
      <c r="J29" s="279"/>
      <c r="K29" s="279"/>
      <c r="L29" s="279">
        <f t="shared" si="2"/>
        <v>0</v>
      </c>
      <c r="M29" s="279"/>
      <c r="N29" s="280"/>
      <c r="O29" s="241"/>
      <c r="P29" s="242"/>
      <c r="Q29" s="243"/>
    </row>
    <row r="30" spans="1:17" ht="24.95" customHeight="1">
      <c r="A30" s="315"/>
      <c r="B30" s="230"/>
      <c r="C30" s="231"/>
      <c r="D30" s="231"/>
      <c r="E30" s="231"/>
      <c r="F30" s="281">
        <f t="shared" si="0"/>
        <v>0</v>
      </c>
      <c r="G30" s="279"/>
      <c r="H30" s="279"/>
      <c r="I30" s="279">
        <f t="shared" si="1"/>
        <v>0</v>
      </c>
      <c r="J30" s="279"/>
      <c r="K30" s="279"/>
      <c r="L30" s="279">
        <f t="shared" si="2"/>
        <v>0</v>
      </c>
      <c r="M30" s="279"/>
      <c r="N30" s="280"/>
      <c r="O30" s="241"/>
      <c r="P30" s="242"/>
      <c r="Q30" s="243"/>
    </row>
    <row r="31" spans="1:17" ht="24.95" customHeight="1">
      <c r="A31" s="315"/>
      <c r="B31" s="230"/>
      <c r="C31" s="231"/>
      <c r="D31" s="231"/>
      <c r="E31" s="231"/>
      <c r="F31" s="281">
        <f t="shared" si="0"/>
        <v>0</v>
      </c>
      <c r="G31" s="279"/>
      <c r="H31" s="279"/>
      <c r="I31" s="279">
        <f t="shared" si="1"/>
        <v>0</v>
      </c>
      <c r="J31" s="279"/>
      <c r="K31" s="279"/>
      <c r="L31" s="279">
        <f t="shared" si="2"/>
        <v>0</v>
      </c>
      <c r="M31" s="279"/>
      <c r="N31" s="280"/>
      <c r="O31" s="241"/>
      <c r="P31" s="242"/>
      <c r="Q31" s="243"/>
    </row>
    <row r="32" spans="1:17" ht="24.95" customHeight="1">
      <c r="A32" s="315"/>
      <c r="B32" s="230"/>
      <c r="C32" s="231"/>
      <c r="D32" s="231"/>
      <c r="E32" s="231"/>
      <c r="F32" s="281">
        <f t="shared" si="0"/>
        <v>0</v>
      </c>
      <c r="G32" s="279"/>
      <c r="H32" s="279"/>
      <c r="I32" s="279">
        <f t="shared" si="1"/>
        <v>0</v>
      </c>
      <c r="J32" s="279"/>
      <c r="K32" s="279"/>
      <c r="L32" s="279">
        <f t="shared" si="2"/>
        <v>0</v>
      </c>
      <c r="M32" s="279"/>
      <c r="N32" s="280"/>
      <c r="O32" s="241"/>
      <c r="P32" s="242"/>
      <c r="Q32" s="243"/>
    </row>
    <row r="33" spans="1:17" ht="24.95" customHeight="1">
      <c r="A33" s="315"/>
      <c r="B33" s="230"/>
      <c r="C33" s="231"/>
      <c r="D33" s="231"/>
      <c r="E33" s="231"/>
      <c r="F33" s="281">
        <f t="shared" si="0"/>
        <v>0</v>
      </c>
      <c r="G33" s="279"/>
      <c r="H33" s="279"/>
      <c r="I33" s="279">
        <f t="shared" si="1"/>
        <v>0</v>
      </c>
      <c r="J33" s="279"/>
      <c r="K33" s="279"/>
      <c r="L33" s="279">
        <f t="shared" si="2"/>
        <v>0</v>
      </c>
      <c r="M33" s="279"/>
      <c r="N33" s="280"/>
      <c r="O33" s="241"/>
      <c r="P33" s="242"/>
      <c r="Q33" s="243"/>
    </row>
    <row r="34" spans="1:17" ht="24.95" customHeight="1">
      <c r="A34" s="315"/>
      <c r="B34" s="230"/>
      <c r="C34" s="231"/>
      <c r="D34" s="231"/>
      <c r="E34" s="231"/>
      <c r="F34" s="281">
        <f t="shared" si="0"/>
        <v>0</v>
      </c>
      <c r="G34" s="279"/>
      <c r="H34" s="279"/>
      <c r="I34" s="279">
        <f t="shared" si="1"/>
        <v>0</v>
      </c>
      <c r="J34" s="279"/>
      <c r="K34" s="279"/>
      <c r="L34" s="279">
        <f t="shared" si="2"/>
        <v>0</v>
      </c>
      <c r="M34" s="279"/>
      <c r="N34" s="280"/>
      <c r="O34" s="241"/>
      <c r="P34" s="242"/>
      <c r="Q34" s="243"/>
    </row>
    <row r="35" spans="1:17" ht="24.95" customHeight="1">
      <c r="A35" s="315"/>
      <c r="B35" s="230"/>
      <c r="C35" s="231"/>
      <c r="D35" s="231"/>
      <c r="E35" s="231"/>
      <c r="F35" s="281">
        <f t="shared" si="0"/>
        <v>0</v>
      </c>
      <c r="G35" s="279"/>
      <c r="H35" s="279"/>
      <c r="I35" s="279">
        <f t="shared" si="1"/>
        <v>0</v>
      </c>
      <c r="J35" s="279"/>
      <c r="K35" s="279"/>
      <c r="L35" s="279">
        <f t="shared" si="2"/>
        <v>0</v>
      </c>
      <c r="M35" s="279"/>
      <c r="N35" s="280"/>
      <c r="O35" s="241"/>
      <c r="P35" s="242"/>
      <c r="Q35" s="243"/>
    </row>
    <row r="36" spans="1:17" ht="24.95" customHeight="1">
      <c r="A36" s="315"/>
      <c r="B36" s="230"/>
      <c r="C36" s="231"/>
      <c r="D36" s="231"/>
      <c r="E36" s="231"/>
      <c r="F36" s="281">
        <f t="shared" si="0"/>
        <v>0</v>
      </c>
      <c r="G36" s="279"/>
      <c r="H36" s="279"/>
      <c r="I36" s="279">
        <f t="shared" si="1"/>
        <v>0</v>
      </c>
      <c r="J36" s="279"/>
      <c r="K36" s="279"/>
      <c r="L36" s="279">
        <f t="shared" si="2"/>
        <v>0</v>
      </c>
      <c r="M36" s="279"/>
      <c r="N36" s="280"/>
      <c r="O36" s="241"/>
      <c r="P36" s="242"/>
      <c r="Q36" s="243"/>
    </row>
    <row r="37" spans="1:17" ht="24.95" customHeight="1" thickBot="1">
      <c r="A37" s="317"/>
      <c r="B37" s="234"/>
      <c r="C37" s="235"/>
      <c r="D37" s="235"/>
      <c r="E37" s="235"/>
      <c r="F37" s="306">
        <f t="shared" si="0"/>
        <v>0</v>
      </c>
      <c r="G37" s="296"/>
      <c r="H37" s="296"/>
      <c r="I37" s="296">
        <f t="shared" si="1"/>
        <v>0</v>
      </c>
      <c r="J37" s="296"/>
      <c r="K37" s="296"/>
      <c r="L37" s="296">
        <f t="shared" si="2"/>
        <v>0</v>
      </c>
      <c r="M37" s="296"/>
      <c r="N37" s="297"/>
      <c r="O37" s="247"/>
      <c r="P37" s="248"/>
      <c r="Q37" s="249"/>
    </row>
    <row r="38" spans="1:17" ht="24.95" customHeight="1" thickTop="1">
      <c r="A38" s="328" t="s">
        <v>97</v>
      </c>
      <c r="B38" s="236"/>
      <c r="C38" s="237"/>
      <c r="D38" s="237"/>
      <c r="E38" s="237"/>
      <c r="F38" s="307">
        <f t="shared" si="0"/>
        <v>0</v>
      </c>
      <c r="G38" s="300"/>
      <c r="H38" s="300"/>
      <c r="I38" s="300">
        <f t="shared" si="1"/>
        <v>0</v>
      </c>
      <c r="J38" s="300"/>
      <c r="K38" s="300"/>
      <c r="L38" s="300">
        <f t="shared" si="2"/>
        <v>0</v>
      </c>
      <c r="M38" s="300"/>
      <c r="N38" s="303"/>
      <c r="O38" s="250"/>
      <c r="P38" s="251"/>
      <c r="Q38" s="252"/>
    </row>
    <row r="39" spans="1:17" ht="24.95" customHeight="1">
      <c r="A39" s="328"/>
      <c r="B39" s="230"/>
      <c r="C39" s="231"/>
      <c r="D39" s="231"/>
      <c r="E39" s="231"/>
      <c r="F39" s="281">
        <f t="shared" si="0"/>
        <v>0</v>
      </c>
      <c r="G39" s="279"/>
      <c r="H39" s="279"/>
      <c r="I39" s="279">
        <f t="shared" si="1"/>
        <v>0</v>
      </c>
      <c r="J39" s="279"/>
      <c r="K39" s="279"/>
      <c r="L39" s="279">
        <f t="shared" si="2"/>
        <v>0</v>
      </c>
      <c r="M39" s="279"/>
      <c r="N39" s="280"/>
      <c r="O39" s="241"/>
      <c r="P39" s="242"/>
      <c r="Q39" s="243"/>
    </row>
    <row r="40" spans="1:17" ht="24.95" customHeight="1">
      <c r="A40" s="328"/>
      <c r="B40" s="230"/>
      <c r="C40" s="231"/>
      <c r="D40" s="231"/>
      <c r="E40" s="231"/>
      <c r="F40" s="281">
        <f t="shared" si="0"/>
        <v>0</v>
      </c>
      <c r="G40" s="279"/>
      <c r="H40" s="279"/>
      <c r="I40" s="279">
        <f t="shared" si="1"/>
        <v>0</v>
      </c>
      <c r="J40" s="279"/>
      <c r="K40" s="279"/>
      <c r="L40" s="279">
        <f t="shared" si="2"/>
        <v>0</v>
      </c>
      <c r="M40" s="279"/>
      <c r="N40" s="280"/>
      <c r="O40" s="241"/>
      <c r="P40" s="242"/>
      <c r="Q40" s="243"/>
    </row>
    <row r="41" spans="1:17" ht="24.95" customHeight="1">
      <c r="A41" s="328"/>
      <c r="B41" s="230"/>
      <c r="C41" s="231"/>
      <c r="D41" s="231"/>
      <c r="E41" s="231"/>
      <c r="F41" s="281">
        <f t="shared" si="0"/>
        <v>0</v>
      </c>
      <c r="G41" s="279"/>
      <c r="H41" s="279"/>
      <c r="I41" s="279">
        <f t="shared" si="1"/>
        <v>0</v>
      </c>
      <c r="J41" s="279"/>
      <c r="K41" s="279"/>
      <c r="L41" s="279">
        <f t="shared" si="2"/>
        <v>0</v>
      </c>
      <c r="M41" s="279"/>
      <c r="N41" s="280"/>
      <c r="O41" s="241"/>
      <c r="P41" s="242"/>
      <c r="Q41" s="243"/>
    </row>
    <row r="42" spans="1:17" ht="24.95" customHeight="1">
      <c r="A42" s="328"/>
      <c r="B42" s="230"/>
      <c r="C42" s="231"/>
      <c r="D42" s="231"/>
      <c r="E42" s="231"/>
      <c r="F42" s="281">
        <f t="shared" si="0"/>
        <v>0</v>
      </c>
      <c r="G42" s="279"/>
      <c r="H42" s="279"/>
      <c r="I42" s="279">
        <f t="shared" si="1"/>
        <v>0</v>
      </c>
      <c r="J42" s="279"/>
      <c r="K42" s="279"/>
      <c r="L42" s="279">
        <f t="shared" si="2"/>
        <v>0</v>
      </c>
      <c r="M42" s="279"/>
      <c r="N42" s="280"/>
      <c r="O42" s="241"/>
      <c r="P42" s="242"/>
      <c r="Q42" s="243"/>
    </row>
    <row r="43" spans="1:17" ht="24.95" customHeight="1">
      <c r="A43" s="328"/>
      <c r="B43" s="230"/>
      <c r="C43" s="231"/>
      <c r="D43" s="231"/>
      <c r="E43" s="231"/>
      <c r="F43" s="281">
        <f t="shared" si="0"/>
        <v>0</v>
      </c>
      <c r="G43" s="279"/>
      <c r="H43" s="279"/>
      <c r="I43" s="279">
        <f t="shared" si="1"/>
        <v>0</v>
      </c>
      <c r="J43" s="279"/>
      <c r="K43" s="279"/>
      <c r="L43" s="279">
        <f t="shared" si="2"/>
        <v>0</v>
      </c>
      <c r="M43" s="279"/>
      <c r="N43" s="280"/>
      <c r="O43" s="241"/>
      <c r="P43" s="242"/>
      <c r="Q43" s="243"/>
    </row>
    <row r="44" spans="1:17" ht="24.75" customHeight="1">
      <c r="A44" s="328"/>
      <c r="B44" s="230"/>
      <c r="C44" s="231"/>
      <c r="D44" s="231"/>
      <c r="E44" s="231"/>
      <c r="F44" s="281">
        <f t="shared" si="0"/>
        <v>0</v>
      </c>
      <c r="G44" s="279"/>
      <c r="H44" s="279"/>
      <c r="I44" s="279">
        <f t="shared" si="1"/>
        <v>0</v>
      </c>
      <c r="J44" s="279"/>
      <c r="K44" s="279"/>
      <c r="L44" s="279">
        <f t="shared" si="2"/>
        <v>0</v>
      </c>
      <c r="M44" s="279"/>
      <c r="N44" s="280"/>
      <c r="O44" s="241"/>
      <c r="P44" s="242"/>
      <c r="Q44" s="243"/>
    </row>
    <row r="45" spans="1:17" ht="24.95" customHeight="1">
      <c r="A45" s="328"/>
      <c r="B45" s="230"/>
      <c r="C45" s="231"/>
      <c r="D45" s="231"/>
      <c r="E45" s="231"/>
      <c r="F45" s="281">
        <f t="shared" si="0"/>
        <v>0</v>
      </c>
      <c r="G45" s="279"/>
      <c r="H45" s="279"/>
      <c r="I45" s="279">
        <f t="shared" si="1"/>
        <v>0</v>
      </c>
      <c r="J45" s="279"/>
      <c r="K45" s="279"/>
      <c r="L45" s="279">
        <f t="shared" si="2"/>
        <v>0</v>
      </c>
      <c r="M45" s="279"/>
      <c r="N45" s="280"/>
      <c r="O45" s="241"/>
      <c r="P45" s="242"/>
      <c r="Q45" s="243"/>
    </row>
    <row r="46" spans="1:17" ht="24.95" customHeight="1">
      <c r="A46" s="328"/>
      <c r="B46" s="230"/>
      <c r="C46" s="231"/>
      <c r="D46" s="231"/>
      <c r="E46" s="231"/>
      <c r="F46" s="281">
        <f t="shared" si="0"/>
        <v>0</v>
      </c>
      <c r="G46" s="279"/>
      <c r="H46" s="279"/>
      <c r="I46" s="279">
        <f t="shared" si="1"/>
        <v>0</v>
      </c>
      <c r="J46" s="279"/>
      <c r="K46" s="279"/>
      <c r="L46" s="279">
        <f t="shared" si="2"/>
        <v>0</v>
      </c>
      <c r="M46" s="279"/>
      <c r="N46" s="280"/>
      <c r="O46" s="241"/>
      <c r="P46" s="242"/>
      <c r="Q46" s="243"/>
    </row>
    <row r="47" spans="1:17" ht="24.95" customHeight="1">
      <c r="A47" s="328"/>
      <c r="B47" s="230"/>
      <c r="C47" s="231"/>
      <c r="D47" s="231"/>
      <c r="E47" s="231"/>
      <c r="F47" s="281">
        <f t="shared" si="0"/>
        <v>0</v>
      </c>
      <c r="G47" s="279"/>
      <c r="H47" s="279"/>
      <c r="I47" s="279">
        <f t="shared" si="1"/>
        <v>0</v>
      </c>
      <c r="J47" s="279"/>
      <c r="K47" s="279"/>
      <c r="L47" s="279">
        <f t="shared" si="2"/>
        <v>0</v>
      </c>
      <c r="M47" s="279"/>
      <c r="N47" s="280"/>
      <c r="O47" s="241"/>
      <c r="P47" s="242"/>
      <c r="Q47" s="243"/>
    </row>
    <row r="48" spans="1:17" ht="24.95" customHeight="1">
      <c r="A48" s="328"/>
      <c r="B48" s="230"/>
      <c r="C48" s="231"/>
      <c r="D48" s="231"/>
      <c r="E48" s="231"/>
      <c r="F48" s="281">
        <f t="shared" si="0"/>
        <v>0</v>
      </c>
      <c r="G48" s="279"/>
      <c r="H48" s="279"/>
      <c r="I48" s="279">
        <f t="shared" si="1"/>
        <v>0</v>
      </c>
      <c r="J48" s="279"/>
      <c r="K48" s="279"/>
      <c r="L48" s="279">
        <f t="shared" si="2"/>
        <v>0</v>
      </c>
      <c r="M48" s="279"/>
      <c r="N48" s="280"/>
      <c r="O48" s="241"/>
      <c r="P48" s="242"/>
      <c r="Q48" s="243"/>
    </row>
    <row r="49" spans="1:17" ht="24.95" customHeight="1" thickBot="1">
      <c r="A49" s="328"/>
      <c r="B49" s="232"/>
      <c r="C49" s="233"/>
      <c r="D49" s="233"/>
      <c r="E49" s="233"/>
      <c r="F49" s="330">
        <f t="shared" si="0"/>
        <v>0</v>
      </c>
      <c r="G49" s="310"/>
      <c r="H49" s="310"/>
      <c r="I49" s="310">
        <f t="shared" si="1"/>
        <v>0</v>
      </c>
      <c r="J49" s="310"/>
      <c r="K49" s="310"/>
      <c r="L49" s="310">
        <f t="shared" si="2"/>
        <v>0</v>
      </c>
      <c r="M49" s="310"/>
      <c r="N49" s="311"/>
      <c r="O49" s="244"/>
      <c r="P49" s="245"/>
      <c r="Q49" s="246"/>
    </row>
    <row r="50" spans="1:17" ht="24.95" customHeight="1" thickTop="1">
      <c r="A50" s="327" t="s">
        <v>99</v>
      </c>
      <c r="B50" s="228"/>
      <c r="C50" s="229"/>
      <c r="D50" s="229"/>
      <c r="E50" s="229"/>
      <c r="F50" s="326">
        <f t="shared" si="0"/>
        <v>0</v>
      </c>
      <c r="G50" s="286"/>
      <c r="H50" s="286"/>
      <c r="I50" s="286">
        <f t="shared" si="1"/>
        <v>0</v>
      </c>
      <c r="J50" s="286"/>
      <c r="K50" s="286"/>
      <c r="L50" s="286">
        <f t="shared" si="2"/>
        <v>0</v>
      </c>
      <c r="M50" s="286"/>
      <c r="N50" s="287"/>
      <c r="O50" s="238"/>
      <c r="P50" s="239"/>
      <c r="Q50" s="240"/>
    </row>
    <row r="51" spans="1:17" ht="24.95" customHeight="1">
      <c r="A51" s="328"/>
      <c r="B51" s="230"/>
      <c r="C51" s="231"/>
      <c r="D51" s="231"/>
      <c r="E51" s="231"/>
      <c r="F51" s="281">
        <f t="shared" si="0"/>
        <v>0</v>
      </c>
      <c r="G51" s="279"/>
      <c r="H51" s="279"/>
      <c r="I51" s="279">
        <f t="shared" si="1"/>
        <v>0</v>
      </c>
      <c r="J51" s="279"/>
      <c r="K51" s="279"/>
      <c r="L51" s="279">
        <f t="shared" si="2"/>
        <v>0</v>
      </c>
      <c r="M51" s="279"/>
      <c r="N51" s="280"/>
      <c r="O51" s="241"/>
      <c r="P51" s="242"/>
      <c r="Q51" s="243"/>
    </row>
    <row r="52" spans="1:17" ht="24.95" customHeight="1">
      <c r="A52" s="328"/>
      <c r="B52" s="230"/>
      <c r="C52" s="231"/>
      <c r="D52" s="231"/>
      <c r="E52" s="231"/>
      <c r="F52" s="281">
        <f t="shared" si="0"/>
        <v>0</v>
      </c>
      <c r="G52" s="279"/>
      <c r="H52" s="279"/>
      <c r="I52" s="279">
        <f t="shared" si="1"/>
        <v>0</v>
      </c>
      <c r="J52" s="279"/>
      <c r="K52" s="279"/>
      <c r="L52" s="279">
        <f t="shared" si="2"/>
        <v>0</v>
      </c>
      <c r="M52" s="279"/>
      <c r="N52" s="280"/>
      <c r="O52" s="241"/>
      <c r="P52" s="242"/>
      <c r="Q52" s="243"/>
    </row>
    <row r="53" spans="1:17" ht="24.95" customHeight="1" thickBot="1">
      <c r="A53" s="329"/>
      <c r="B53" s="230"/>
      <c r="C53" s="231"/>
      <c r="D53" s="231"/>
      <c r="E53" s="231"/>
      <c r="F53" s="306">
        <f t="shared" si="0"/>
        <v>0</v>
      </c>
      <c r="G53" s="296"/>
      <c r="H53" s="296"/>
      <c r="I53" s="296">
        <f t="shared" si="1"/>
        <v>0</v>
      </c>
      <c r="J53" s="296"/>
      <c r="K53" s="296"/>
      <c r="L53" s="296">
        <f t="shared" si="2"/>
        <v>0</v>
      </c>
      <c r="M53" s="296"/>
      <c r="N53" s="297"/>
      <c r="O53" s="253"/>
      <c r="P53" s="254"/>
      <c r="Q53" s="255"/>
    </row>
    <row r="54" spans="1:17" ht="24.95" customHeight="1" thickTop="1" thickBot="1">
      <c r="A54" s="14"/>
      <c r="B54" s="26" t="s">
        <v>4</v>
      </c>
      <c r="C54" s="27">
        <f>SUM(C11:C53)</f>
        <v>0</v>
      </c>
      <c r="D54" s="27">
        <f>SUM(D11:D53)</f>
        <v>0</v>
      </c>
      <c r="E54" s="27">
        <f>SUM(E11:E53)</f>
        <v>0</v>
      </c>
      <c r="F54" s="312">
        <f>SUM(F11:F53)</f>
        <v>0</v>
      </c>
      <c r="G54" s="298"/>
      <c r="H54" s="298"/>
      <c r="I54" s="298">
        <f>SUM(I11:I53)</f>
        <v>0</v>
      </c>
      <c r="J54" s="298"/>
      <c r="K54" s="298"/>
      <c r="L54" s="298">
        <f>SUM(L11:L53)</f>
        <v>0</v>
      </c>
      <c r="M54" s="298"/>
      <c r="N54" s="299"/>
      <c r="O54" s="11"/>
    </row>
    <row r="55" spans="1:17" s="4" customFormat="1" ht="24" customHeight="1">
      <c r="C55" s="29" t="s">
        <v>5</v>
      </c>
      <c r="D55" s="29" t="s">
        <v>6</v>
      </c>
      <c r="E55" s="29" t="s">
        <v>7</v>
      </c>
      <c r="F55" s="293" t="s">
        <v>8</v>
      </c>
      <c r="G55" s="293"/>
      <c r="H55" s="293"/>
      <c r="I55" s="293" t="s">
        <v>15</v>
      </c>
      <c r="J55" s="293"/>
      <c r="K55" s="293"/>
      <c r="L55" s="293" t="s">
        <v>16</v>
      </c>
      <c r="M55" s="293"/>
      <c r="N55" s="293"/>
      <c r="O55" s="7"/>
    </row>
    <row r="58" spans="1:17" ht="20.100000000000001" customHeight="1">
      <c r="B58" s="292" t="s">
        <v>19</v>
      </c>
      <c r="C58" s="292"/>
      <c r="D58" s="13">
        <f>C54+F54</f>
        <v>0</v>
      </c>
    </row>
    <row r="59" spans="1:17" ht="20.100000000000001" customHeight="1">
      <c r="B59" s="292" t="s">
        <v>18</v>
      </c>
      <c r="C59" s="292"/>
      <c r="D59" s="13">
        <f>D54+I54+L54</f>
        <v>0</v>
      </c>
    </row>
    <row r="60" spans="1:17" ht="20.100000000000001" customHeight="1">
      <c r="B60" s="5"/>
      <c r="C60" s="6"/>
      <c r="D60" s="6"/>
    </row>
    <row r="61" spans="1:17" ht="20.100000000000001" customHeight="1">
      <c r="B61" s="292" t="s">
        <v>9</v>
      </c>
      <c r="C61" s="292"/>
      <c r="D61" s="12">
        <f>IFERROR(ROUND(D58/(D58+D59),3),0)</f>
        <v>0</v>
      </c>
    </row>
    <row r="62" spans="1:17" ht="20.100000000000001" customHeight="1">
      <c r="B62" s="292" t="s">
        <v>10</v>
      </c>
      <c r="C62" s="292"/>
      <c r="D62" s="12">
        <f>IFERROR(ROUND(D59/(D58+D59),3),0)</f>
        <v>0</v>
      </c>
    </row>
  </sheetData>
  <mergeCells count="157">
    <mergeCell ref="F19:H19"/>
    <mergeCell ref="I19:K19"/>
    <mergeCell ref="A26:A37"/>
    <mergeCell ref="A38:A49"/>
    <mergeCell ref="A50:A53"/>
    <mergeCell ref="A9:A10"/>
    <mergeCell ref="B9:B10"/>
    <mergeCell ref="C9:C10"/>
    <mergeCell ref="D9:D10"/>
    <mergeCell ref="E9:E10"/>
    <mergeCell ref="I13:K13"/>
    <mergeCell ref="F23:H23"/>
    <mergeCell ref="F29:H29"/>
    <mergeCell ref="F34:H34"/>
    <mergeCell ref="F36:H36"/>
    <mergeCell ref="F41:H41"/>
    <mergeCell ref="F45:H45"/>
    <mergeCell ref="F28:H28"/>
    <mergeCell ref="I28:K28"/>
    <mergeCell ref="F31:H31"/>
    <mergeCell ref="I31:K31"/>
    <mergeCell ref="F14:H14"/>
    <mergeCell ref="I14:K14"/>
    <mergeCell ref="F27:H27"/>
    <mergeCell ref="F4:G4"/>
    <mergeCell ref="H4:L4"/>
    <mergeCell ref="F5:G5"/>
    <mergeCell ref="H5:L5"/>
    <mergeCell ref="I23:K23"/>
    <mergeCell ref="L23:N23"/>
    <mergeCell ref="I25:K25"/>
    <mergeCell ref="L25:N25"/>
    <mergeCell ref="F26:H26"/>
    <mergeCell ref="I26:K26"/>
    <mergeCell ref="L26:N26"/>
    <mergeCell ref="F20:H20"/>
    <mergeCell ref="I20:K20"/>
    <mergeCell ref="L20:N20"/>
    <mergeCell ref="F24:H24"/>
    <mergeCell ref="I24:K24"/>
    <mergeCell ref="L24:N24"/>
    <mergeCell ref="F21:H21"/>
    <mergeCell ref="F18:H18"/>
    <mergeCell ref="I18:K18"/>
    <mergeCell ref="L18:N18"/>
    <mergeCell ref="F22:H22"/>
    <mergeCell ref="I22:K22"/>
    <mergeCell ref="L22:N22"/>
    <mergeCell ref="A11:A25"/>
    <mergeCell ref="F15:H15"/>
    <mergeCell ref="I15:K15"/>
    <mergeCell ref="L15:N15"/>
    <mergeCell ref="F9:N9"/>
    <mergeCell ref="F11:H11"/>
    <mergeCell ref="I11:K11"/>
    <mergeCell ref="L11:N11"/>
    <mergeCell ref="F12:H12"/>
    <mergeCell ref="I12:K12"/>
    <mergeCell ref="L12:N12"/>
    <mergeCell ref="F13:H13"/>
    <mergeCell ref="L19:N19"/>
    <mergeCell ref="F16:H16"/>
    <mergeCell ref="I21:K21"/>
    <mergeCell ref="L21:N21"/>
    <mergeCell ref="L13:N13"/>
    <mergeCell ref="L14:N14"/>
    <mergeCell ref="I16:K16"/>
    <mergeCell ref="L16:N16"/>
    <mergeCell ref="F17:H17"/>
    <mergeCell ref="I17:K17"/>
    <mergeCell ref="L17:N17"/>
    <mergeCell ref="F25:H25"/>
    <mergeCell ref="I27:K27"/>
    <mergeCell ref="L27:N27"/>
    <mergeCell ref="L31:N31"/>
    <mergeCell ref="F32:H32"/>
    <mergeCell ref="I32:K32"/>
    <mergeCell ref="L32:N32"/>
    <mergeCell ref="I29:K29"/>
    <mergeCell ref="L29:N29"/>
    <mergeCell ref="F30:H30"/>
    <mergeCell ref="I30:K30"/>
    <mergeCell ref="L30:N30"/>
    <mergeCell ref="L28:N28"/>
    <mergeCell ref="L36:N36"/>
    <mergeCell ref="F37:H37"/>
    <mergeCell ref="I37:K37"/>
    <mergeCell ref="L37:N37"/>
    <mergeCell ref="F33:H33"/>
    <mergeCell ref="I33:K33"/>
    <mergeCell ref="L33:N33"/>
    <mergeCell ref="F40:H40"/>
    <mergeCell ref="I40:K40"/>
    <mergeCell ref="L40:N40"/>
    <mergeCell ref="I34:K34"/>
    <mergeCell ref="L34:N34"/>
    <mergeCell ref="F35:H35"/>
    <mergeCell ref="I35:K35"/>
    <mergeCell ref="L35:N35"/>
    <mergeCell ref="I36:K36"/>
    <mergeCell ref="L41:N41"/>
    <mergeCell ref="F38:H38"/>
    <mergeCell ref="I38:K38"/>
    <mergeCell ref="L38:N38"/>
    <mergeCell ref="F39:H39"/>
    <mergeCell ref="I39:K39"/>
    <mergeCell ref="L39:N39"/>
    <mergeCell ref="F44:H44"/>
    <mergeCell ref="I44:K44"/>
    <mergeCell ref="L44:N44"/>
    <mergeCell ref="F43:H43"/>
    <mergeCell ref="I43:K43"/>
    <mergeCell ref="L43:N43"/>
    <mergeCell ref="I41:K41"/>
    <mergeCell ref="L48:N48"/>
    <mergeCell ref="F49:H49"/>
    <mergeCell ref="I49:K49"/>
    <mergeCell ref="L49:N49"/>
    <mergeCell ref="F46:H46"/>
    <mergeCell ref="I46:K46"/>
    <mergeCell ref="L46:N46"/>
    <mergeCell ref="F47:H47"/>
    <mergeCell ref="I47:K47"/>
    <mergeCell ref="L47:N47"/>
    <mergeCell ref="B59:C59"/>
    <mergeCell ref="B61:C61"/>
    <mergeCell ref="B62:C62"/>
    <mergeCell ref="F54:H54"/>
    <mergeCell ref="I54:K54"/>
    <mergeCell ref="L54:N54"/>
    <mergeCell ref="F55:H55"/>
    <mergeCell ref="I55:K55"/>
    <mergeCell ref="L55:N55"/>
    <mergeCell ref="O9:Q9"/>
    <mergeCell ref="F10:H10"/>
    <mergeCell ref="I10:K10"/>
    <mergeCell ref="L10:N10"/>
    <mergeCell ref="B58:C58"/>
    <mergeCell ref="F52:H52"/>
    <mergeCell ref="I52:K52"/>
    <mergeCell ref="L52:N52"/>
    <mergeCell ref="F53:H53"/>
    <mergeCell ref="I53:K53"/>
    <mergeCell ref="L53:N53"/>
    <mergeCell ref="F50:H50"/>
    <mergeCell ref="I50:K50"/>
    <mergeCell ref="L50:N50"/>
    <mergeCell ref="F51:H51"/>
    <mergeCell ref="I45:K45"/>
    <mergeCell ref="L45:N45"/>
    <mergeCell ref="F42:H42"/>
    <mergeCell ref="I42:K42"/>
    <mergeCell ref="L42:N42"/>
    <mergeCell ref="I51:K51"/>
    <mergeCell ref="L51:N51"/>
    <mergeCell ref="F48:H48"/>
    <mergeCell ref="I48:K48"/>
  </mergeCells>
  <phoneticPr fontId="3"/>
  <printOptions horizontalCentered="1"/>
  <pageMargins left="0.39370078740157483" right="0.39370078740157483" top="0.39370078740157483" bottom="0.35433070866141736" header="0.19685039370078741" footer="0.15748031496062992"/>
  <pageSetup paperSize="9" scale="49" firstPageNumber="0" orientation="portrait" r:id="rId1"/>
  <headerFooter alignWithMargins="0">
    <oddHeader>&amp;R&amp;14様式第４－２号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B1:P56"/>
  <sheetViews>
    <sheetView view="pageBreakPreview" zoomScale="70" zoomScaleNormal="70" zoomScaleSheetLayoutView="70" workbookViewId="0">
      <selection activeCell="B27" sqref="B27"/>
    </sheetView>
  </sheetViews>
  <sheetFormatPr defaultRowHeight="19.899999999999999"/>
  <cols>
    <col min="1" max="1" width="1.25" style="10" customWidth="1"/>
    <col min="2" max="3" width="8.25" style="34" customWidth="1"/>
    <col min="4" max="4" width="33.875" style="34" customWidth="1"/>
    <col min="5" max="10" width="25.625" style="34" customWidth="1"/>
    <col min="11" max="13" width="25.625" style="10" customWidth="1"/>
    <col min="14" max="14" width="31.25" style="35" customWidth="1"/>
    <col min="15" max="15" width="4.875" style="10" customWidth="1"/>
    <col min="16" max="16" width="17.5" style="10" customWidth="1"/>
    <col min="17" max="16384" width="9" style="10"/>
  </cols>
  <sheetData>
    <row r="1" spans="2:14" ht="24.75" customHeight="1">
      <c r="B1" s="386" t="s">
        <v>110</v>
      </c>
      <c r="C1" s="387"/>
      <c r="D1" s="387"/>
      <c r="E1" s="6" t="s">
        <v>30</v>
      </c>
      <c r="F1" s="21" t="s">
        <v>11</v>
      </c>
      <c r="G1" s="22" t="s">
        <v>12</v>
      </c>
      <c r="H1" s="23" t="s">
        <v>13</v>
      </c>
      <c r="I1" s="375" t="s">
        <v>34</v>
      </c>
      <c r="J1" s="375"/>
      <c r="K1" s="185" t="s">
        <v>20</v>
      </c>
      <c r="L1" s="36">
        <f>'②按分率算定表 (解体・仮設)'!D61</f>
        <v>0</v>
      </c>
      <c r="M1" s="182" t="s">
        <v>75</v>
      </c>
      <c r="N1" s="183" t="s">
        <v>80</v>
      </c>
    </row>
    <row r="2" spans="2:14" ht="24.75" customHeight="1" thickBot="1">
      <c r="B2" s="33"/>
      <c r="E2" s="5" t="s">
        <v>14</v>
      </c>
      <c r="F2" s="258">
        <f>'②按分率算定表 (解体・仮設)'!C5</f>
        <v>0</v>
      </c>
      <c r="G2" s="259">
        <f>'②按分率算定表 (解体・仮設)'!D5</f>
        <v>0</v>
      </c>
      <c r="H2" s="260">
        <f>'②按分率算定表 (解体・仮設)'!E5</f>
        <v>0</v>
      </c>
      <c r="I2" s="375"/>
      <c r="J2" s="375"/>
      <c r="K2" s="185" t="s">
        <v>21</v>
      </c>
      <c r="L2" s="36">
        <f>'②按分率算定表 (解体・仮設)'!D62</f>
        <v>0</v>
      </c>
      <c r="M2" s="184" t="s">
        <v>73</v>
      </c>
      <c r="N2" s="207">
        <f>'①按分率算定表（本体）'!H4</f>
        <v>0</v>
      </c>
    </row>
    <row r="3" spans="2:14" ht="19.5" customHeight="1" thickBot="1">
      <c r="G3" s="37"/>
      <c r="K3" s="186"/>
      <c r="M3" s="184" t="s">
        <v>74</v>
      </c>
      <c r="N3" s="207">
        <f>'①按分率算定表（本体）'!H5</f>
        <v>0</v>
      </c>
    </row>
    <row r="4" spans="2:14" ht="24.75" customHeight="1">
      <c r="E4" s="6" t="s">
        <v>31</v>
      </c>
      <c r="F4" s="21" t="s">
        <v>11</v>
      </c>
      <c r="G4" s="22" t="s">
        <v>12</v>
      </c>
      <c r="H4" s="23" t="s">
        <v>13</v>
      </c>
      <c r="I4" s="375" t="s">
        <v>35</v>
      </c>
      <c r="J4" s="375"/>
      <c r="K4" s="185" t="s">
        <v>20</v>
      </c>
      <c r="L4" s="36">
        <f>'①按分率算定表（本体）'!D65</f>
        <v>0</v>
      </c>
    </row>
    <row r="5" spans="2:14" ht="24.75" customHeight="1" thickBot="1">
      <c r="E5" s="5" t="s">
        <v>14</v>
      </c>
      <c r="F5" s="258">
        <f>'①按分率算定表（本体）'!C5</f>
        <v>0</v>
      </c>
      <c r="G5" s="259">
        <f>'①按分率算定表（本体）'!D5</f>
        <v>0</v>
      </c>
      <c r="H5" s="260">
        <f>'①按分率算定表（本体）'!E5</f>
        <v>0</v>
      </c>
      <c r="I5" s="375"/>
      <c r="J5" s="375"/>
      <c r="K5" s="185" t="s">
        <v>21</v>
      </c>
      <c r="L5" s="36">
        <f>'①按分率算定表（本体）'!D66</f>
        <v>0</v>
      </c>
    </row>
    <row r="6" spans="2:14" ht="20.25" thickBot="1">
      <c r="E6" s="376"/>
      <c r="F6" s="376"/>
      <c r="G6" s="376"/>
      <c r="H6" s="376"/>
      <c r="I6" s="376"/>
      <c r="J6" s="376"/>
    </row>
    <row r="7" spans="2:14" ht="24" customHeight="1">
      <c r="B7" s="377" t="s">
        <v>44</v>
      </c>
      <c r="C7" s="378"/>
      <c r="D7" s="378"/>
      <c r="E7" s="346" t="s">
        <v>17</v>
      </c>
      <c r="F7" s="382"/>
      <c r="G7" s="383"/>
      <c r="H7" s="384" t="s">
        <v>85</v>
      </c>
      <c r="I7" s="360"/>
      <c r="J7" s="360"/>
      <c r="K7" s="350" t="s">
        <v>86</v>
      </c>
      <c r="L7" s="360"/>
      <c r="M7" s="361"/>
      <c r="N7" s="362" t="s">
        <v>45</v>
      </c>
    </row>
    <row r="8" spans="2:14" ht="40.5" customHeight="1" thickBot="1">
      <c r="B8" s="379"/>
      <c r="C8" s="380"/>
      <c r="D8" s="380"/>
      <c r="E8" s="381"/>
      <c r="F8" s="38" t="s">
        <v>26</v>
      </c>
      <c r="G8" s="39" t="s">
        <v>27</v>
      </c>
      <c r="H8" s="385"/>
      <c r="I8" s="19" t="s">
        <v>28</v>
      </c>
      <c r="J8" s="40" t="s">
        <v>29</v>
      </c>
      <c r="K8" s="351"/>
      <c r="L8" s="19" t="s">
        <v>28</v>
      </c>
      <c r="M8" s="20" t="s">
        <v>29</v>
      </c>
      <c r="N8" s="363"/>
    </row>
    <row r="9" spans="2:14" ht="24.75" customHeight="1" thickTop="1">
      <c r="B9" s="364" t="s">
        <v>46</v>
      </c>
      <c r="C9" s="365" t="s">
        <v>46</v>
      </c>
      <c r="D9" s="195"/>
      <c r="E9" s="196"/>
      <c r="F9" s="42">
        <f t="shared" ref="F9:F16" si="0">ROUND(E9*$L$4,0)</f>
        <v>0</v>
      </c>
      <c r="G9" s="43">
        <f>E9-F9</f>
        <v>0</v>
      </c>
      <c r="H9" s="201"/>
      <c r="I9" s="42">
        <f t="shared" ref="I9:I16" si="1">ROUND(H9*$L$4,0)</f>
        <v>0</v>
      </c>
      <c r="J9" s="44">
        <f>H9-I9</f>
        <v>0</v>
      </c>
      <c r="K9" s="45">
        <f>+E9-H9</f>
        <v>0</v>
      </c>
      <c r="L9" s="42">
        <f t="shared" ref="L9:L16" si="2">ROUND(K9*$L$4,0)</f>
        <v>0</v>
      </c>
      <c r="M9" s="46">
        <f>K9-L9</f>
        <v>0</v>
      </c>
      <c r="N9" s="214"/>
    </row>
    <row r="10" spans="2:14" ht="24.75" customHeight="1">
      <c r="B10" s="337"/>
      <c r="C10" s="366"/>
      <c r="D10" s="197"/>
      <c r="E10" s="198"/>
      <c r="F10" s="48">
        <f t="shared" si="0"/>
        <v>0</v>
      </c>
      <c r="G10" s="49">
        <f t="shared" ref="G10:G17" si="3">E10-F10</f>
        <v>0</v>
      </c>
      <c r="H10" s="202"/>
      <c r="I10" s="48">
        <f t="shared" si="1"/>
        <v>0</v>
      </c>
      <c r="J10" s="51">
        <f t="shared" ref="J10:J17" si="4">H10-I10</f>
        <v>0</v>
      </c>
      <c r="K10" s="52">
        <f t="shared" ref="K10:K17" si="5">+E10-H10</f>
        <v>0</v>
      </c>
      <c r="L10" s="48">
        <f t="shared" si="2"/>
        <v>0</v>
      </c>
      <c r="M10" s="53">
        <f t="shared" ref="M10:M17" si="6">K10-L10</f>
        <v>0</v>
      </c>
      <c r="N10" s="215"/>
    </row>
    <row r="11" spans="2:14" ht="24.75" customHeight="1">
      <c r="B11" s="337"/>
      <c r="C11" s="366"/>
      <c r="D11" s="197"/>
      <c r="E11" s="198"/>
      <c r="F11" s="48">
        <f t="shared" si="0"/>
        <v>0</v>
      </c>
      <c r="G11" s="49">
        <f t="shared" si="3"/>
        <v>0</v>
      </c>
      <c r="H11" s="202"/>
      <c r="I11" s="48">
        <f t="shared" si="1"/>
        <v>0</v>
      </c>
      <c r="J11" s="51">
        <f t="shared" si="4"/>
        <v>0</v>
      </c>
      <c r="K11" s="52">
        <f t="shared" si="5"/>
        <v>0</v>
      </c>
      <c r="L11" s="48">
        <f t="shared" si="2"/>
        <v>0</v>
      </c>
      <c r="M11" s="53">
        <f t="shared" si="6"/>
        <v>0</v>
      </c>
      <c r="N11" s="216"/>
    </row>
    <row r="12" spans="2:14" ht="24.75" customHeight="1">
      <c r="B12" s="337"/>
      <c r="C12" s="366"/>
      <c r="D12" s="197"/>
      <c r="E12" s="198"/>
      <c r="F12" s="48">
        <f t="shared" si="0"/>
        <v>0</v>
      </c>
      <c r="G12" s="49">
        <f t="shared" si="3"/>
        <v>0</v>
      </c>
      <c r="H12" s="202"/>
      <c r="I12" s="48">
        <f t="shared" si="1"/>
        <v>0</v>
      </c>
      <c r="J12" s="51">
        <f t="shared" si="4"/>
        <v>0</v>
      </c>
      <c r="K12" s="52">
        <f t="shared" si="5"/>
        <v>0</v>
      </c>
      <c r="L12" s="48">
        <f t="shared" si="2"/>
        <v>0</v>
      </c>
      <c r="M12" s="53">
        <f t="shared" si="6"/>
        <v>0</v>
      </c>
      <c r="N12" s="216"/>
    </row>
    <row r="13" spans="2:14" ht="24.75" customHeight="1">
      <c r="B13" s="337"/>
      <c r="C13" s="366"/>
      <c r="D13" s="197"/>
      <c r="E13" s="198"/>
      <c r="F13" s="48">
        <f t="shared" si="0"/>
        <v>0</v>
      </c>
      <c r="G13" s="49">
        <f t="shared" si="3"/>
        <v>0</v>
      </c>
      <c r="H13" s="202"/>
      <c r="I13" s="48">
        <f t="shared" si="1"/>
        <v>0</v>
      </c>
      <c r="J13" s="51">
        <f t="shared" si="4"/>
        <v>0</v>
      </c>
      <c r="K13" s="52">
        <f t="shared" si="5"/>
        <v>0</v>
      </c>
      <c r="L13" s="48">
        <f t="shared" si="2"/>
        <v>0</v>
      </c>
      <c r="M13" s="53">
        <f t="shared" si="6"/>
        <v>0</v>
      </c>
      <c r="N13" s="215"/>
    </row>
    <row r="14" spans="2:14" ht="24.75" customHeight="1">
      <c r="B14" s="337"/>
      <c r="C14" s="366"/>
      <c r="D14" s="197"/>
      <c r="E14" s="198"/>
      <c r="F14" s="48">
        <f t="shared" si="0"/>
        <v>0</v>
      </c>
      <c r="G14" s="49">
        <f t="shared" si="3"/>
        <v>0</v>
      </c>
      <c r="H14" s="202"/>
      <c r="I14" s="48">
        <f t="shared" si="1"/>
        <v>0</v>
      </c>
      <c r="J14" s="51">
        <f t="shared" si="4"/>
        <v>0</v>
      </c>
      <c r="K14" s="52">
        <f t="shared" si="5"/>
        <v>0</v>
      </c>
      <c r="L14" s="48">
        <f t="shared" si="2"/>
        <v>0</v>
      </c>
      <c r="M14" s="53">
        <f t="shared" si="6"/>
        <v>0</v>
      </c>
      <c r="N14" s="216"/>
    </row>
    <row r="15" spans="2:14" ht="24.75" customHeight="1">
      <c r="B15" s="337"/>
      <c r="C15" s="366"/>
      <c r="D15" s="197"/>
      <c r="E15" s="198"/>
      <c r="F15" s="48">
        <f t="shared" si="0"/>
        <v>0</v>
      </c>
      <c r="G15" s="49">
        <f t="shared" si="3"/>
        <v>0</v>
      </c>
      <c r="H15" s="202"/>
      <c r="I15" s="48">
        <f t="shared" si="1"/>
        <v>0</v>
      </c>
      <c r="J15" s="51">
        <f t="shared" si="4"/>
        <v>0</v>
      </c>
      <c r="K15" s="52">
        <f t="shared" si="5"/>
        <v>0</v>
      </c>
      <c r="L15" s="48">
        <f t="shared" si="2"/>
        <v>0</v>
      </c>
      <c r="M15" s="53">
        <f t="shared" si="6"/>
        <v>0</v>
      </c>
      <c r="N15" s="216"/>
    </row>
    <row r="16" spans="2:14" ht="24.75" customHeight="1">
      <c r="B16" s="337"/>
      <c r="C16" s="366"/>
      <c r="D16" s="197"/>
      <c r="E16" s="198"/>
      <c r="F16" s="48">
        <f t="shared" si="0"/>
        <v>0</v>
      </c>
      <c r="G16" s="49">
        <f t="shared" si="3"/>
        <v>0</v>
      </c>
      <c r="H16" s="202"/>
      <c r="I16" s="48">
        <f t="shared" si="1"/>
        <v>0</v>
      </c>
      <c r="J16" s="51">
        <f t="shared" si="4"/>
        <v>0</v>
      </c>
      <c r="K16" s="52">
        <f t="shared" si="5"/>
        <v>0</v>
      </c>
      <c r="L16" s="48">
        <f t="shared" si="2"/>
        <v>0</v>
      </c>
      <c r="M16" s="53">
        <f t="shared" si="6"/>
        <v>0</v>
      </c>
      <c r="N16" s="216"/>
    </row>
    <row r="17" spans="2:14" ht="24.75" customHeight="1">
      <c r="B17" s="337"/>
      <c r="C17" s="366"/>
      <c r="D17" s="199"/>
      <c r="E17" s="200"/>
      <c r="F17" s="57">
        <f>ROUND(E17*$L$4,0)</f>
        <v>0</v>
      </c>
      <c r="G17" s="58">
        <f t="shared" si="3"/>
        <v>0</v>
      </c>
      <c r="H17" s="203"/>
      <c r="I17" s="57">
        <f>ROUND(H17*$L$4,0)</f>
        <v>0</v>
      </c>
      <c r="J17" s="59">
        <f t="shared" si="4"/>
        <v>0</v>
      </c>
      <c r="K17" s="60">
        <f t="shared" si="5"/>
        <v>0</v>
      </c>
      <c r="L17" s="57">
        <f>ROUND(K17*$L$4,0)</f>
        <v>0</v>
      </c>
      <c r="M17" s="61">
        <f t="shared" si="6"/>
        <v>0</v>
      </c>
      <c r="N17" s="217"/>
    </row>
    <row r="18" spans="2:14" ht="24.75" customHeight="1">
      <c r="B18" s="337"/>
      <c r="C18" s="367"/>
      <c r="D18" s="63" t="s">
        <v>47</v>
      </c>
      <c r="E18" s="64">
        <f t="shared" ref="E18:M18" si="7">SUM(E9:E17)</f>
        <v>0</v>
      </c>
      <c r="F18" s="65">
        <f t="shared" si="7"/>
        <v>0</v>
      </c>
      <c r="G18" s="66">
        <f t="shared" si="7"/>
        <v>0</v>
      </c>
      <c r="H18" s="67">
        <f t="shared" si="7"/>
        <v>0</v>
      </c>
      <c r="I18" s="65">
        <f t="shared" si="7"/>
        <v>0</v>
      </c>
      <c r="J18" s="68">
        <f t="shared" si="7"/>
        <v>0</v>
      </c>
      <c r="K18" s="69">
        <f t="shared" si="7"/>
        <v>0</v>
      </c>
      <c r="L18" s="65">
        <f t="shared" si="7"/>
        <v>0</v>
      </c>
      <c r="M18" s="70">
        <f t="shared" si="7"/>
        <v>0</v>
      </c>
      <c r="N18" s="71" t="e">
        <f>IF(E18="","",CONCATENATE("対象外経費 ",TEXT(+H18/E18,"#,###.##%")))</f>
        <v>#DIV/0!</v>
      </c>
    </row>
    <row r="19" spans="2:14" ht="24.75" customHeight="1">
      <c r="B19" s="337"/>
      <c r="C19" s="368" t="s">
        <v>48</v>
      </c>
      <c r="D19" s="47" t="s">
        <v>49</v>
      </c>
      <c r="E19" s="198"/>
      <c r="F19" s="48">
        <f>ROUND(E19*$L$4,0)</f>
        <v>0</v>
      </c>
      <c r="G19" s="49">
        <f>E19-F19</f>
        <v>0</v>
      </c>
      <c r="H19" s="194" t="e">
        <f>+ROUNDUP(E19*$H$18/$E$18,0)</f>
        <v>#DIV/0!</v>
      </c>
      <c r="I19" s="48" t="e">
        <f>ROUND(H19*$L$4,0)</f>
        <v>#DIV/0!</v>
      </c>
      <c r="J19" s="51" t="e">
        <f>H19-I19</f>
        <v>#DIV/0!</v>
      </c>
      <c r="K19" s="52" t="e">
        <f>+E19-H19</f>
        <v>#DIV/0!</v>
      </c>
      <c r="L19" s="48" t="e">
        <f>ROUND(K19*$L$4,0)</f>
        <v>#DIV/0!</v>
      </c>
      <c r="M19" s="53" t="e">
        <f>K19-L19</f>
        <v>#DIV/0!</v>
      </c>
      <c r="N19" s="218" t="str">
        <f>IF(E19="","",CONCATENATE("対象外経費 ",TEXT(+H19/E19,"#,###.##%")))</f>
        <v/>
      </c>
    </row>
    <row r="20" spans="2:14" ht="24.75" customHeight="1">
      <c r="B20" s="337"/>
      <c r="C20" s="369"/>
      <c r="D20" s="47" t="s">
        <v>50</v>
      </c>
      <c r="E20" s="198"/>
      <c r="F20" s="48">
        <f>ROUND(E20*$L$4,0)</f>
        <v>0</v>
      </c>
      <c r="G20" s="49">
        <f>E20-F20</f>
        <v>0</v>
      </c>
      <c r="H20" s="194" t="e">
        <f>+ROUNDUP(E20*$H$18/$E$18,0)</f>
        <v>#DIV/0!</v>
      </c>
      <c r="I20" s="48" t="e">
        <f>ROUND(H20*$L$4,0)</f>
        <v>#DIV/0!</v>
      </c>
      <c r="J20" s="51" t="e">
        <f>H20-I20</f>
        <v>#DIV/0!</v>
      </c>
      <c r="K20" s="52" t="e">
        <f>+E20-H20</f>
        <v>#DIV/0!</v>
      </c>
      <c r="L20" s="48" t="e">
        <f>ROUND(K20*$L$4,0)</f>
        <v>#DIV/0!</v>
      </c>
      <c r="M20" s="53" t="e">
        <f>K20-L20</f>
        <v>#DIV/0!</v>
      </c>
      <c r="N20" s="218" t="str">
        <f t="shared" ref="N20:N28" si="8">IF(E20="","",CONCATENATE("対象外経費 ",TEXT(+H20/E20,"#,###.##%")))</f>
        <v/>
      </c>
    </row>
    <row r="21" spans="2:14" ht="24.75" customHeight="1">
      <c r="B21" s="337"/>
      <c r="C21" s="369"/>
      <c r="D21" s="47" t="s">
        <v>51</v>
      </c>
      <c r="E21" s="198"/>
      <c r="F21" s="48">
        <f>ROUND(E21*$L$4,0)</f>
        <v>0</v>
      </c>
      <c r="G21" s="49">
        <f>E21-F21</f>
        <v>0</v>
      </c>
      <c r="H21" s="194" t="e">
        <f>+ROUNDUP(E21*$H$18/$E$18,0)</f>
        <v>#DIV/0!</v>
      </c>
      <c r="I21" s="48" t="e">
        <f>ROUND(H21*$L$4,0)</f>
        <v>#DIV/0!</v>
      </c>
      <c r="J21" s="51" t="e">
        <f>H21-I21</f>
        <v>#DIV/0!</v>
      </c>
      <c r="K21" s="52" t="e">
        <f>+E21-H21</f>
        <v>#DIV/0!</v>
      </c>
      <c r="L21" s="48" t="e">
        <f>ROUND(K21*$L$4,0)</f>
        <v>#DIV/0!</v>
      </c>
      <c r="M21" s="53" t="e">
        <f>K21-L21</f>
        <v>#DIV/0!</v>
      </c>
      <c r="N21" s="218" t="str">
        <f t="shared" si="8"/>
        <v/>
      </c>
    </row>
    <row r="22" spans="2:14" ht="24.75" customHeight="1">
      <c r="B22" s="337"/>
      <c r="C22" s="369"/>
      <c r="D22" s="55"/>
      <c r="E22" s="56"/>
      <c r="F22" s="57">
        <f>ROUND(E22*$L$4,0)</f>
        <v>0</v>
      </c>
      <c r="G22" s="58">
        <f>E22-F22</f>
        <v>0</v>
      </c>
      <c r="H22" s="159" t="e">
        <f>+ROUNDUP(E22*$H$18/$E$18,0)</f>
        <v>#DIV/0!</v>
      </c>
      <c r="I22" s="57" t="e">
        <f>ROUND(H22*$L$4,0)</f>
        <v>#DIV/0!</v>
      </c>
      <c r="J22" s="59" t="e">
        <f>H22-I22</f>
        <v>#DIV/0!</v>
      </c>
      <c r="K22" s="60" t="e">
        <f>+E22-H22</f>
        <v>#DIV/0!</v>
      </c>
      <c r="L22" s="57" t="e">
        <f>ROUND(K22*$L$4,0)</f>
        <v>#DIV/0!</v>
      </c>
      <c r="M22" s="61" t="e">
        <f>K22-L22</f>
        <v>#DIV/0!</v>
      </c>
      <c r="N22" s="219" t="str">
        <f t="shared" si="8"/>
        <v/>
      </c>
    </row>
    <row r="23" spans="2:14" ht="24.75" customHeight="1">
      <c r="B23" s="337"/>
      <c r="C23" s="370"/>
      <c r="D23" s="63" t="s">
        <v>52</v>
      </c>
      <c r="E23" s="64">
        <f>SUM(E19:E22)</f>
        <v>0</v>
      </c>
      <c r="F23" s="65">
        <f t="shared" ref="F23:M23" si="9">SUM(F19:F22)</f>
        <v>0</v>
      </c>
      <c r="G23" s="66">
        <f t="shared" si="9"/>
        <v>0</v>
      </c>
      <c r="H23" s="67" t="e">
        <f t="shared" si="9"/>
        <v>#DIV/0!</v>
      </c>
      <c r="I23" s="65" t="e">
        <f t="shared" si="9"/>
        <v>#DIV/0!</v>
      </c>
      <c r="J23" s="68" t="e">
        <f t="shared" si="9"/>
        <v>#DIV/0!</v>
      </c>
      <c r="K23" s="69" t="e">
        <f t="shared" si="9"/>
        <v>#DIV/0!</v>
      </c>
      <c r="L23" s="65" t="e">
        <f t="shared" si="9"/>
        <v>#DIV/0!</v>
      </c>
      <c r="M23" s="70" t="e">
        <f t="shared" si="9"/>
        <v>#DIV/0!</v>
      </c>
      <c r="N23" s="72" t="e">
        <f t="shared" si="8"/>
        <v>#DIV/0!</v>
      </c>
    </row>
    <row r="24" spans="2:14" ht="24.75" customHeight="1">
      <c r="B24" s="337"/>
      <c r="C24" s="371" t="s">
        <v>53</v>
      </c>
      <c r="D24" s="371"/>
      <c r="E24" s="73">
        <f>SUM(E23,E18)</f>
        <v>0</v>
      </c>
      <c r="F24" s="74">
        <f t="shared" ref="F24:M24" si="10">SUM(F23,F18)</f>
        <v>0</v>
      </c>
      <c r="G24" s="75">
        <f t="shared" si="10"/>
        <v>0</v>
      </c>
      <c r="H24" s="76" t="e">
        <f t="shared" si="10"/>
        <v>#DIV/0!</v>
      </c>
      <c r="I24" s="74" t="e">
        <f t="shared" si="10"/>
        <v>#DIV/0!</v>
      </c>
      <c r="J24" s="77" t="e">
        <f t="shared" si="10"/>
        <v>#DIV/0!</v>
      </c>
      <c r="K24" s="78" t="e">
        <f t="shared" si="10"/>
        <v>#DIV/0!</v>
      </c>
      <c r="L24" s="74" t="e">
        <f t="shared" si="10"/>
        <v>#DIV/0!</v>
      </c>
      <c r="M24" s="79" t="e">
        <f t="shared" si="10"/>
        <v>#DIV/0!</v>
      </c>
      <c r="N24" s="71" t="e">
        <f t="shared" si="8"/>
        <v>#DIV/0!</v>
      </c>
    </row>
    <row r="25" spans="2:14" ht="24.75" customHeight="1">
      <c r="B25" s="337"/>
      <c r="C25" s="371"/>
      <c r="D25" s="371"/>
      <c r="E25" s="80"/>
      <c r="F25" s="48">
        <f>ROUND(E25*$L$4,0)</f>
        <v>0</v>
      </c>
      <c r="G25" s="49">
        <f>E25-F25</f>
        <v>0</v>
      </c>
      <c r="H25" s="50" t="e">
        <f>+ROUNDUP(E25*$H$24/$E$24,0)</f>
        <v>#DIV/0!</v>
      </c>
      <c r="I25" s="48" t="e">
        <f>ROUND(H25*$L$4,0)</f>
        <v>#DIV/0!</v>
      </c>
      <c r="J25" s="51" t="e">
        <f>H25-I25</f>
        <v>#DIV/0!</v>
      </c>
      <c r="K25" s="52" t="e">
        <f>+E25-H25</f>
        <v>#DIV/0!</v>
      </c>
      <c r="L25" s="48" t="e">
        <f>ROUND(K25*$L$4,0)</f>
        <v>#DIV/0!</v>
      </c>
      <c r="M25" s="53" t="e">
        <f>K25-L25</f>
        <v>#DIV/0!</v>
      </c>
      <c r="N25" s="54" t="str">
        <f t="shared" si="8"/>
        <v/>
      </c>
    </row>
    <row r="26" spans="2:14" ht="24.75" customHeight="1">
      <c r="B26" s="337"/>
      <c r="C26" s="372" t="s">
        <v>54</v>
      </c>
      <c r="D26" s="372"/>
      <c r="E26" s="73">
        <f>SUM(E24:E25)</f>
        <v>0</v>
      </c>
      <c r="F26" s="74">
        <f t="shared" ref="F26:M26" si="11">SUM(F24:F25)</f>
        <v>0</v>
      </c>
      <c r="G26" s="75">
        <f t="shared" si="11"/>
        <v>0</v>
      </c>
      <c r="H26" s="76" t="e">
        <f t="shared" si="11"/>
        <v>#DIV/0!</v>
      </c>
      <c r="I26" s="74" t="e">
        <f t="shared" si="11"/>
        <v>#DIV/0!</v>
      </c>
      <c r="J26" s="77" t="e">
        <f t="shared" si="11"/>
        <v>#DIV/0!</v>
      </c>
      <c r="K26" s="78" t="e">
        <f t="shared" si="11"/>
        <v>#DIV/0!</v>
      </c>
      <c r="L26" s="74" t="e">
        <f t="shared" si="11"/>
        <v>#DIV/0!</v>
      </c>
      <c r="M26" s="79" t="e">
        <f t="shared" si="11"/>
        <v>#DIV/0!</v>
      </c>
      <c r="N26" s="81" t="e">
        <f t="shared" si="8"/>
        <v>#DIV/0!</v>
      </c>
    </row>
    <row r="27" spans="2:14" ht="24.75" customHeight="1" thickBot="1">
      <c r="B27" s="337"/>
      <c r="C27" s="373" t="s">
        <v>55</v>
      </c>
      <c r="D27" s="374"/>
      <c r="E27" s="204"/>
      <c r="F27" s="82">
        <f>ROUND(E27*$L$4,0)</f>
        <v>0</v>
      </c>
      <c r="G27" s="83">
        <f>E27-F27</f>
        <v>0</v>
      </c>
      <c r="H27" s="84" t="e">
        <f>+ROUNDUP(E27*$H$26/$E$26,0)</f>
        <v>#DIV/0!</v>
      </c>
      <c r="I27" s="82" t="e">
        <f>ROUND(H27*$L$4,0)</f>
        <v>#DIV/0!</v>
      </c>
      <c r="J27" s="85" t="e">
        <f>H27-I27</f>
        <v>#DIV/0!</v>
      </c>
      <c r="K27" s="86" t="e">
        <f>+E27-H27</f>
        <v>#DIV/0!</v>
      </c>
      <c r="L27" s="82" t="e">
        <f>ROUND(K27*$L$4,0)</f>
        <v>#DIV/0!</v>
      </c>
      <c r="M27" s="87" t="e">
        <f>K27-L27</f>
        <v>#DIV/0!</v>
      </c>
      <c r="N27" s="88" t="str">
        <f t="shared" si="8"/>
        <v/>
      </c>
    </row>
    <row r="28" spans="2:14" ht="24.75" customHeight="1" thickTop="1" thickBot="1">
      <c r="B28" s="337"/>
      <c r="C28" s="352" t="s">
        <v>56</v>
      </c>
      <c r="D28" s="352"/>
      <c r="E28" s="89">
        <f>SUM(E26:E27)</f>
        <v>0</v>
      </c>
      <c r="F28" s="90">
        <f t="shared" ref="F28:M28" si="12">SUM(F26:F27)</f>
        <v>0</v>
      </c>
      <c r="G28" s="91">
        <f t="shared" si="12"/>
        <v>0</v>
      </c>
      <c r="H28" s="92" t="e">
        <f t="shared" si="12"/>
        <v>#DIV/0!</v>
      </c>
      <c r="I28" s="90" t="e">
        <f t="shared" si="12"/>
        <v>#DIV/0!</v>
      </c>
      <c r="J28" s="93" t="e">
        <f t="shared" si="12"/>
        <v>#DIV/0!</v>
      </c>
      <c r="K28" s="94" t="e">
        <f t="shared" si="12"/>
        <v>#DIV/0!</v>
      </c>
      <c r="L28" s="90" t="e">
        <f t="shared" si="12"/>
        <v>#DIV/0!</v>
      </c>
      <c r="M28" s="95" t="e">
        <f t="shared" si="12"/>
        <v>#DIV/0!</v>
      </c>
      <c r="N28" s="96" t="e">
        <f t="shared" si="8"/>
        <v>#DIV/0!</v>
      </c>
    </row>
    <row r="29" spans="2:14" ht="24.75" customHeight="1">
      <c r="B29" s="336" t="s">
        <v>83</v>
      </c>
      <c r="C29" s="353" t="s">
        <v>57</v>
      </c>
      <c r="D29" s="97" t="s">
        <v>58</v>
      </c>
      <c r="E29" s="98">
        <v>0</v>
      </c>
      <c r="F29" s="99">
        <f>ROUND(E29*$L$4,0)</f>
        <v>0</v>
      </c>
      <c r="G29" s="100">
        <f>E29-F29</f>
        <v>0</v>
      </c>
      <c r="H29" s="101">
        <v>0</v>
      </c>
      <c r="I29" s="99">
        <f>ROUND(H29*$L$4,0)</f>
        <v>0</v>
      </c>
      <c r="J29" s="102">
        <f>H29-I29</f>
        <v>0</v>
      </c>
      <c r="K29" s="103">
        <f>+E29-H29</f>
        <v>0</v>
      </c>
      <c r="L29" s="99">
        <f>ROUND(K29*$L$4,0)</f>
        <v>0</v>
      </c>
      <c r="M29" s="104">
        <f>K29-L29</f>
        <v>0</v>
      </c>
      <c r="N29" s="154" t="s">
        <v>93</v>
      </c>
    </row>
    <row r="30" spans="2:14" ht="24.75" customHeight="1">
      <c r="B30" s="337"/>
      <c r="C30" s="354"/>
      <c r="D30" s="162" t="s">
        <v>60</v>
      </c>
      <c r="E30" s="187">
        <v>0</v>
      </c>
      <c r="F30" s="188">
        <f>ROUND(E30*$L$4,0)</f>
        <v>0</v>
      </c>
      <c r="G30" s="189">
        <f>E30-F30</f>
        <v>0</v>
      </c>
      <c r="H30" s="150">
        <f>+IF(E29=0,0,ROUNDUP(E30*H29/E29,0))</f>
        <v>0</v>
      </c>
      <c r="I30" s="188">
        <f>ROUND(H30*$L$4,0)</f>
        <v>0</v>
      </c>
      <c r="J30" s="190">
        <f>H30-I30</f>
        <v>0</v>
      </c>
      <c r="K30" s="191">
        <f>+E30-H30</f>
        <v>0</v>
      </c>
      <c r="L30" s="188">
        <f>ROUND(K30*$L$4,0)</f>
        <v>0</v>
      </c>
      <c r="M30" s="192">
        <f>K30-L30</f>
        <v>0</v>
      </c>
      <c r="N30" s="193"/>
    </row>
    <row r="31" spans="2:14" ht="24.75" customHeight="1">
      <c r="B31" s="337"/>
      <c r="C31" s="354"/>
      <c r="D31" s="161" t="s">
        <v>55</v>
      </c>
      <c r="E31" s="56">
        <v>0</v>
      </c>
      <c r="F31" s="57">
        <f>ROUND(E31*$L$4,0)</f>
        <v>0</v>
      </c>
      <c r="G31" s="58">
        <f>E31-F31</f>
        <v>0</v>
      </c>
      <c r="H31" s="159">
        <f>+IF(E29=0,0,ROUNDUP(E31*$H$29/$E$29,0))</f>
        <v>0</v>
      </c>
      <c r="I31" s="57">
        <f>ROUND(H31*$L$4,0)</f>
        <v>0</v>
      </c>
      <c r="J31" s="59">
        <f>H31-I31</f>
        <v>0</v>
      </c>
      <c r="K31" s="60">
        <f>+E31-H31</f>
        <v>0</v>
      </c>
      <c r="L31" s="57">
        <f>ROUND(K31*$L$4,0)</f>
        <v>0</v>
      </c>
      <c r="M31" s="61">
        <f>K31-L31</f>
        <v>0</v>
      </c>
      <c r="N31" s="62"/>
    </row>
    <row r="32" spans="2:14" ht="24.75" customHeight="1">
      <c r="B32" s="337"/>
      <c r="C32" s="355"/>
      <c r="D32" s="105" t="s">
        <v>59</v>
      </c>
      <c r="E32" s="64">
        <f>SUM(E29:E31)</f>
        <v>0</v>
      </c>
      <c r="F32" s="65">
        <f t="shared" ref="F32:M32" si="13">SUM(F29:F31)</f>
        <v>0</v>
      </c>
      <c r="G32" s="66">
        <f t="shared" si="13"/>
        <v>0</v>
      </c>
      <c r="H32" s="67">
        <f t="shared" si="13"/>
        <v>0</v>
      </c>
      <c r="I32" s="65">
        <f t="shared" si="13"/>
        <v>0</v>
      </c>
      <c r="J32" s="68">
        <f t="shared" si="13"/>
        <v>0</v>
      </c>
      <c r="K32" s="69">
        <f t="shared" si="13"/>
        <v>0</v>
      </c>
      <c r="L32" s="65">
        <f t="shared" si="13"/>
        <v>0</v>
      </c>
      <c r="M32" s="70">
        <f t="shared" si="13"/>
        <v>0</v>
      </c>
      <c r="N32" s="117"/>
    </row>
    <row r="33" spans="2:16" ht="24.75" customHeight="1">
      <c r="B33" s="337"/>
      <c r="C33" s="356" t="s">
        <v>84</v>
      </c>
      <c r="D33" s="220" t="s">
        <v>87</v>
      </c>
      <c r="E33" s="196"/>
      <c r="F33" s="42">
        <f>ROUND(E33*$L$4,0)</f>
        <v>0</v>
      </c>
      <c r="G33" s="43">
        <f>E33-F33</f>
        <v>0</v>
      </c>
      <c r="H33" s="201"/>
      <c r="I33" s="42">
        <f>ROUND(H33*$L$4,0)</f>
        <v>0</v>
      </c>
      <c r="J33" s="44">
        <f>H33-I33</f>
        <v>0</v>
      </c>
      <c r="K33" s="45">
        <f>+E33-H33</f>
        <v>0</v>
      </c>
      <c r="L33" s="42">
        <f>ROUND(K33*$L$4,0)</f>
        <v>0</v>
      </c>
      <c r="M33" s="46">
        <f>K33-L33</f>
        <v>0</v>
      </c>
      <c r="N33" s="165" t="e">
        <f>+CONCATENATE(+TEXT(ROUNDDOWN(K26*0.026,0),"#,###"),"円以内")</f>
        <v>#DIV/0!</v>
      </c>
      <c r="P33" s="107"/>
    </row>
    <row r="34" spans="2:16" ht="24.75" customHeight="1">
      <c r="B34" s="337"/>
      <c r="C34" s="354"/>
      <c r="D34" s="162" t="s">
        <v>60</v>
      </c>
      <c r="E34" s="147">
        <v>0</v>
      </c>
      <c r="F34" s="148">
        <f>ROUND(E34*$L$4,0)</f>
        <v>0</v>
      </c>
      <c r="G34" s="149">
        <f>E34-F34</f>
        <v>0</v>
      </c>
      <c r="H34" s="150">
        <v>0</v>
      </c>
      <c r="I34" s="148">
        <f>ROUND(H34*$L$4,0)</f>
        <v>0</v>
      </c>
      <c r="J34" s="151">
        <f>H34-I34</f>
        <v>0</v>
      </c>
      <c r="K34" s="152">
        <f>+E34-H34</f>
        <v>0</v>
      </c>
      <c r="L34" s="148">
        <f>ROUND(K34*$L$4,0)</f>
        <v>0</v>
      </c>
      <c r="M34" s="153">
        <f>K34-L34</f>
        <v>0</v>
      </c>
      <c r="N34" s="163"/>
    </row>
    <row r="35" spans="2:16" ht="24.75" customHeight="1">
      <c r="B35" s="337"/>
      <c r="C35" s="354"/>
      <c r="D35" s="161" t="s">
        <v>61</v>
      </c>
      <c r="E35" s="200"/>
      <c r="F35" s="57">
        <f>ROUND(E35*$L$4,0)</f>
        <v>0</v>
      </c>
      <c r="G35" s="58">
        <f>E35-F35</f>
        <v>0</v>
      </c>
      <c r="H35" s="159">
        <f>+IF(E33=0,0,ROUNDUP(E35*SUM(H33:H34)/SUM(E33:E34),0))</f>
        <v>0</v>
      </c>
      <c r="I35" s="57">
        <f>ROUND(H35*$L$4,0)</f>
        <v>0</v>
      </c>
      <c r="J35" s="59">
        <f>H35-I35</f>
        <v>0</v>
      </c>
      <c r="K35" s="60">
        <f>+E35-H35</f>
        <v>0</v>
      </c>
      <c r="L35" s="57">
        <f>ROUND(K35*$L$4,0)</f>
        <v>0</v>
      </c>
      <c r="M35" s="61">
        <f>K35-L35</f>
        <v>0</v>
      </c>
      <c r="N35" s="160"/>
    </row>
    <row r="36" spans="2:16" ht="24.75" customHeight="1" thickBot="1">
      <c r="B36" s="337"/>
      <c r="C36" s="357"/>
      <c r="D36" s="108" t="s">
        <v>62</v>
      </c>
      <c r="E36" s="109">
        <f>SUM(E33:E35)</f>
        <v>0</v>
      </c>
      <c r="F36" s="110">
        <f t="shared" ref="F36:M36" si="14">SUM(F33:F35)</f>
        <v>0</v>
      </c>
      <c r="G36" s="111">
        <f t="shared" si="14"/>
        <v>0</v>
      </c>
      <c r="H36" s="112">
        <f t="shared" si="14"/>
        <v>0</v>
      </c>
      <c r="I36" s="110">
        <f t="shared" si="14"/>
        <v>0</v>
      </c>
      <c r="J36" s="113">
        <f t="shared" si="14"/>
        <v>0</v>
      </c>
      <c r="K36" s="114">
        <f t="shared" si="14"/>
        <v>0</v>
      </c>
      <c r="L36" s="110">
        <f t="shared" si="14"/>
        <v>0</v>
      </c>
      <c r="M36" s="115">
        <f t="shared" si="14"/>
        <v>0</v>
      </c>
      <c r="N36" s="106"/>
    </row>
    <row r="37" spans="2:16" ht="24.75" customHeight="1" thickTop="1" thickBot="1">
      <c r="B37" s="337"/>
      <c r="C37" s="358" t="s">
        <v>56</v>
      </c>
      <c r="D37" s="359"/>
      <c r="E37" s="89">
        <f>SUM(E36,E32)</f>
        <v>0</v>
      </c>
      <c r="F37" s="90">
        <f t="shared" ref="F37:M37" si="15">SUM(F36,F32)</f>
        <v>0</v>
      </c>
      <c r="G37" s="91">
        <f t="shared" si="15"/>
        <v>0</v>
      </c>
      <c r="H37" s="92">
        <f t="shared" si="15"/>
        <v>0</v>
      </c>
      <c r="I37" s="90">
        <f t="shared" si="15"/>
        <v>0</v>
      </c>
      <c r="J37" s="93">
        <f t="shared" si="15"/>
        <v>0</v>
      </c>
      <c r="K37" s="94">
        <f t="shared" si="15"/>
        <v>0</v>
      </c>
      <c r="L37" s="90">
        <f t="shared" si="15"/>
        <v>0</v>
      </c>
      <c r="M37" s="95">
        <f t="shared" si="15"/>
        <v>0</v>
      </c>
      <c r="N37" s="116"/>
    </row>
    <row r="38" spans="2:16" ht="24.75" customHeight="1">
      <c r="B38" s="336" t="s">
        <v>63</v>
      </c>
      <c r="C38" s="349" t="s">
        <v>64</v>
      </c>
      <c r="D38" s="97" t="s">
        <v>65</v>
      </c>
      <c r="E38" s="221"/>
      <c r="F38" s="99">
        <f>ROUND(E38*$L$1,0)</f>
        <v>0</v>
      </c>
      <c r="G38" s="100">
        <f>E38-F38</f>
        <v>0</v>
      </c>
      <c r="H38" s="223"/>
      <c r="I38" s="99">
        <f>ROUND(H38*$L$1,0)</f>
        <v>0</v>
      </c>
      <c r="J38" s="102">
        <f>H38-I38</f>
        <v>0</v>
      </c>
      <c r="K38" s="103">
        <f>+E38-H38</f>
        <v>0</v>
      </c>
      <c r="L38" s="99">
        <f>ROUND(K38*$L$1,0)</f>
        <v>0</v>
      </c>
      <c r="M38" s="104">
        <f>K38-L38</f>
        <v>0</v>
      </c>
      <c r="N38" s="154" t="e">
        <f>CONCATENATE("保育部分 ",TEXT(+G38/E38,"0.0%"))</f>
        <v>#DIV/0!</v>
      </c>
    </row>
    <row r="39" spans="2:16" ht="24.75" customHeight="1">
      <c r="B39" s="337"/>
      <c r="C39" s="340"/>
      <c r="D39" s="155" t="s">
        <v>61</v>
      </c>
      <c r="E39" s="222"/>
      <c r="F39" s="148">
        <f>ROUND(E39*$L$1,0)</f>
        <v>0</v>
      </c>
      <c r="G39" s="149">
        <f>E39-F39</f>
        <v>0</v>
      </c>
      <c r="H39" s="224"/>
      <c r="I39" s="148">
        <f>ROUND(H39*$L$1,0)</f>
        <v>0</v>
      </c>
      <c r="J39" s="151">
        <f>H39-I39</f>
        <v>0</v>
      </c>
      <c r="K39" s="152">
        <f>+E39-H39</f>
        <v>0</v>
      </c>
      <c r="L39" s="148">
        <f>ROUND(K39*$L$1,0)</f>
        <v>0</v>
      </c>
      <c r="M39" s="153">
        <f>K39-L39</f>
        <v>0</v>
      </c>
      <c r="N39" s="156"/>
    </row>
    <row r="40" spans="2:16" ht="24.75" customHeight="1">
      <c r="B40" s="337"/>
      <c r="C40" s="341"/>
      <c r="D40" s="157" t="s">
        <v>62</v>
      </c>
      <c r="E40" s="158">
        <f>SUM(E38:E39)</f>
        <v>0</v>
      </c>
      <c r="F40" s="57">
        <f t="shared" ref="F40:M40" si="16">SUM(F38:F39)</f>
        <v>0</v>
      </c>
      <c r="G40" s="58">
        <f t="shared" si="16"/>
        <v>0</v>
      </c>
      <c r="H40" s="159">
        <f>SUM(H38:H39)</f>
        <v>0</v>
      </c>
      <c r="I40" s="57">
        <f t="shared" si="16"/>
        <v>0</v>
      </c>
      <c r="J40" s="59">
        <f t="shared" si="16"/>
        <v>0</v>
      </c>
      <c r="K40" s="60">
        <f t="shared" si="16"/>
        <v>0</v>
      </c>
      <c r="L40" s="57">
        <f t="shared" si="16"/>
        <v>0</v>
      </c>
      <c r="M40" s="61">
        <f t="shared" si="16"/>
        <v>0</v>
      </c>
      <c r="N40" s="160"/>
    </row>
    <row r="41" spans="2:16" ht="24.75" customHeight="1">
      <c r="B41" s="337"/>
      <c r="C41" s="342" t="s">
        <v>66</v>
      </c>
      <c r="D41" s="278" t="s">
        <v>107</v>
      </c>
      <c r="E41" s="196"/>
      <c r="F41" s="42">
        <f>ROUND(E41*$L$1,0)</f>
        <v>0</v>
      </c>
      <c r="G41" s="43">
        <f>E41-F41</f>
        <v>0</v>
      </c>
      <c r="H41" s="276">
        <f>E41</f>
        <v>0</v>
      </c>
      <c r="I41" s="42">
        <f>ROUND(H41*$L$1,0)</f>
        <v>0</v>
      </c>
      <c r="J41" s="44">
        <f>H41-I41</f>
        <v>0</v>
      </c>
      <c r="K41" s="45">
        <f>+E41-H41</f>
        <v>0</v>
      </c>
      <c r="L41" s="42">
        <f>ROUND(K41*$L$1,0)</f>
        <v>0</v>
      </c>
      <c r="M41" s="46">
        <f>K41-L41</f>
        <v>0</v>
      </c>
      <c r="N41" s="165"/>
    </row>
    <row r="42" spans="2:16" ht="24.75" customHeight="1">
      <c r="B42" s="337"/>
      <c r="C42" s="340"/>
      <c r="D42" s="155" t="s">
        <v>61</v>
      </c>
      <c r="E42" s="222"/>
      <c r="F42" s="148">
        <f>ROUND(E42*$L$1,0)</f>
        <v>0</v>
      </c>
      <c r="G42" s="149">
        <f>E42-F42</f>
        <v>0</v>
      </c>
      <c r="H42" s="277">
        <f>+IF(E41=0,0,ROUNDUP(E42*H41/E41,0))</f>
        <v>0</v>
      </c>
      <c r="I42" s="148">
        <f>ROUND(H42*$L$1,0)</f>
        <v>0</v>
      </c>
      <c r="J42" s="151">
        <f>H42-I42</f>
        <v>0</v>
      </c>
      <c r="K42" s="152">
        <f>+E42-H42</f>
        <v>0</v>
      </c>
      <c r="L42" s="148">
        <f>ROUND(K42*$L$1,0)</f>
        <v>0</v>
      </c>
      <c r="M42" s="153">
        <f>K42-L42</f>
        <v>0</v>
      </c>
      <c r="N42" s="156"/>
    </row>
    <row r="43" spans="2:16" ht="24.75" customHeight="1" thickBot="1">
      <c r="B43" s="337"/>
      <c r="C43" s="343"/>
      <c r="D43" s="166" t="s">
        <v>62</v>
      </c>
      <c r="E43" s="263">
        <f>SUM(E41:E42)</f>
        <v>0</v>
      </c>
      <c r="F43" s="264">
        <f t="shared" ref="F43:M43" si="17">SUM(F41:F42)</f>
        <v>0</v>
      </c>
      <c r="G43" s="265">
        <f t="shared" si="17"/>
        <v>0</v>
      </c>
      <c r="H43" s="266">
        <f>SUM(H41:H42)</f>
        <v>0</v>
      </c>
      <c r="I43" s="264">
        <f t="shared" si="17"/>
        <v>0</v>
      </c>
      <c r="J43" s="267">
        <f t="shared" si="17"/>
        <v>0</v>
      </c>
      <c r="K43" s="268">
        <f t="shared" si="17"/>
        <v>0</v>
      </c>
      <c r="L43" s="264">
        <f t="shared" si="17"/>
        <v>0</v>
      </c>
      <c r="M43" s="269">
        <f t="shared" si="17"/>
        <v>0</v>
      </c>
      <c r="N43" s="181"/>
    </row>
    <row r="44" spans="2:16" ht="24.75" customHeight="1" thickTop="1" thickBot="1">
      <c r="B44" s="338"/>
      <c r="C44" s="344" t="s">
        <v>67</v>
      </c>
      <c r="D44" s="345"/>
      <c r="E44" s="118">
        <f>SUM(E43,E40)</f>
        <v>0</v>
      </c>
      <c r="F44" s="119">
        <f t="shared" ref="F44:M44" si="18">SUM(F43,F40)</f>
        <v>0</v>
      </c>
      <c r="G44" s="120">
        <f t="shared" si="18"/>
        <v>0</v>
      </c>
      <c r="H44" s="121">
        <f>SUM(H43,H40)</f>
        <v>0</v>
      </c>
      <c r="I44" s="119">
        <f t="shared" si="18"/>
        <v>0</v>
      </c>
      <c r="J44" s="122">
        <f t="shared" si="18"/>
        <v>0</v>
      </c>
      <c r="K44" s="123">
        <f t="shared" si="18"/>
        <v>0</v>
      </c>
      <c r="L44" s="119">
        <f t="shared" si="18"/>
        <v>0</v>
      </c>
      <c r="M44" s="124">
        <f t="shared" si="18"/>
        <v>0</v>
      </c>
      <c r="N44" s="125"/>
    </row>
    <row r="45" spans="2:16" ht="24.75" customHeight="1">
      <c r="B45" s="336" t="s">
        <v>71</v>
      </c>
      <c r="C45" s="339" t="s">
        <v>64</v>
      </c>
      <c r="D45" s="209" t="s">
        <v>65</v>
      </c>
      <c r="E45" s="221"/>
      <c r="F45" s="99">
        <f>ROUND(E45*$L$1,0)</f>
        <v>0</v>
      </c>
      <c r="G45" s="100">
        <f>E45-F45</f>
        <v>0</v>
      </c>
      <c r="H45" s="223"/>
      <c r="I45" s="99">
        <f>ROUND(H45*$L$1,0)</f>
        <v>0</v>
      </c>
      <c r="J45" s="102">
        <f>H45-I45</f>
        <v>0</v>
      </c>
      <c r="K45" s="103">
        <f>+E45-H45</f>
        <v>0</v>
      </c>
      <c r="L45" s="99">
        <f>ROUND(K45*$L$1,0)</f>
        <v>0</v>
      </c>
      <c r="M45" s="104">
        <f>K45-L45</f>
        <v>0</v>
      </c>
      <c r="N45" s="154" t="e">
        <f>CONCATENATE("保育部分 ",TEXT(+G45/E45,"0.0%"))</f>
        <v>#DIV/0!</v>
      </c>
    </row>
    <row r="46" spans="2:16" ht="24.75" customHeight="1">
      <c r="B46" s="337"/>
      <c r="C46" s="340"/>
      <c r="D46" s="210" t="s">
        <v>72</v>
      </c>
      <c r="E46" s="222"/>
      <c r="F46" s="148">
        <f>ROUND(E46*$L$1,0)</f>
        <v>0</v>
      </c>
      <c r="G46" s="149">
        <f>E46-F46</f>
        <v>0</v>
      </c>
      <c r="H46" s="224"/>
      <c r="I46" s="148">
        <f>ROUND(H46*$L$1,0)</f>
        <v>0</v>
      </c>
      <c r="J46" s="151">
        <f>H46-I46</f>
        <v>0</v>
      </c>
      <c r="K46" s="152">
        <f>+E46-H46</f>
        <v>0</v>
      </c>
      <c r="L46" s="148">
        <f>ROUND(K46*$L$1,0)</f>
        <v>0</v>
      </c>
      <c r="M46" s="153">
        <f>K46-L46</f>
        <v>0</v>
      </c>
      <c r="N46" s="156"/>
    </row>
    <row r="47" spans="2:16" ht="24.75" customHeight="1">
      <c r="B47" s="337"/>
      <c r="C47" s="340"/>
      <c r="D47" s="210" t="s">
        <v>61</v>
      </c>
      <c r="E47" s="222"/>
      <c r="F47" s="148">
        <f>ROUND(E47*$L$1,0)</f>
        <v>0</v>
      </c>
      <c r="G47" s="149">
        <f>E47-F47</f>
        <v>0</v>
      </c>
      <c r="H47" s="224"/>
      <c r="I47" s="148">
        <f>ROUND(H47*$L$1,0)</f>
        <v>0</v>
      </c>
      <c r="J47" s="151">
        <f>H47-I47</f>
        <v>0</v>
      </c>
      <c r="K47" s="152">
        <f>+E47-H47</f>
        <v>0</v>
      </c>
      <c r="L47" s="148">
        <f>ROUND(K47*$L$1,0)</f>
        <v>0</v>
      </c>
      <c r="M47" s="153">
        <f>K47-L47</f>
        <v>0</v>
      </c>
      <c r="N47" s="262"/>
    </row>
    <row r="48" spans="2:16" ht="24.75" customHeight="1">
      <c r="B48" s="337"/>
      <c r="C48" s="341"/>
      <c r="D48" s="55" t="s">
        <v>62</v>
      </c>
      <c r="E48" s="64">
        <f>SUM(E45:E47)</f>
        <v>0</v>
      </c>
      <c r="F48" s="65">
        <f t="shared" ref="F48:M48" si="19">SUM(F45:F47)</f>
        <v>0</v>
      </c>
      <c r="G48" s="66">
        <f t="shared" si="19"/>
        <v>0</v>
      </c>
      <c r="H48" s="67">
        <f t="shared" si="19"/>
        <v>0</v>
      </c>
      <c r="I48" s="65">
        <f t="shared" si="19"/>
        <v>0</v>
      </c>
      <c r="J48" s="68">
        <f t="shared" si="19"/>
        <v>0</v>
      </c>
      <c r="K48" s="69">
        <f t="shared" si="19"/>
        <v>0</v>
      </c>
      <c r="L48" s="65">
        <f t="shared" si="19"/>
        <v>0</v>
      </c>
      <c r="M48" s="70">
        <f t="shared" si="19"/>
        <v>0</v>
      </c>
      <c r="N48" s="270"/>
    </row>
    <row r="49" spans="2:14" ht="24.75" customHeight="1">
      <c r="B49" s="337"/>
      <c r="C49" s="342" t="s">
        <v>66</v>
      </c>
      <c r="D49" s="278" t="s">
        <v>107</v>
      </c>
      <c r="E49" s="196"/>
      <c r="F49" s="42">
        <f>ROUND(E49*$L$1,0)</f>
        <v>0</v>
      </c>
      <c r="G49" s="43">
        <f>E49-F49</f>
        <v>0</v>
      </c>
      <c r="H49" s="276">
        <f>E49</f>
        <v>0</v>
      </c>
      <c r="I49" s="42">
        <f>ROUND(H49*$L$1,0)</f>
        <v>0</v>
      </c>
      <c r="J49" s="44">
        <f>H49-I49</f>
        <v>0</v>
      </c>
      <c r="K49" s="45">
        <f>+E49-H49</f>
        <v>0</v>
      </c>
      <c r="L49" s="42">
        <f>ROUND(K49*$L$1,0)</f>
        <v>0</v>
      </c>
      <c r="M49" s="46">
        <f>K49-L49</f>
        <v>0</v>
      </c>
      <c r="N49" s="165"/>
    </row>
    <row r="50" spans="2:14" ht="24.75" customHeight="1">
      <c r="B50" s="337"/>
      <c r="C50" s="340"/>
      <c r="D50" s="155" t="s">
        <v>61</v>
      </c>
      <c r="E50" s="222"/>
      <c r="F50" s="148">
        <f>ROUND(E50*$L$1,0)</f>
        <v>0</v>
      </c>
      <c r="G50" s="149">
        <f>E50-F50</f>
        <v>0</v>
      </c>
      <c r="H50" s="277">
        <f>+IF(E49=0,0,ROUNDUP(E50*H49/E49,0))</f>
        <v>0</v>
      </c>
      <c r="I50" s="148">
        <f>ROUND(H50*$L$1,0)</f>
        <v>0</v>
      </c>
      <c r="J50" s="151">
        <f>H50-I50</f>
        <v>0</v>
      </c>
      <c r="K50" s="152">
        <f>+E50-H50</f>
        <v>0</v>
      </c>
      <c r="L50" s="148">
        <f>ROUND(K50*$L$1,0)</f>
        <v>0</v>
      </c>
      <c r="M50" s="153">
        <f>K50-L50</f>
        <v>0</v>
      </c>
      <c r="N50" s="156"/>
    </row>
    <row r="51" spans="2:14" ht="24.75" customHeight="1" thickBot="1">
      <c r="B51" s="337"/>
      <c r="C51" s="343"/>
      <c r="D51" s="166" t="s">
        <v>62</v>
      </c>
      <c r="E51" s="263">
        <f>SUM(E49:E50)</f>
        <v>0</v>
      </c>
      <c r="F51" s="264">
        <f t="shared" ref="F51:M51" si="20">SUM(F49:F50)</f>
        <v>0</v>
      </c>
      <c r="G51" s="265">
        <f t="shared" si="20"/>
        <v>0</v>
      </c>
      <c r="H51" s="266">
        <f t="shared" si="20"/>
        <v>0</v>
      </c>
      <c r="I51" s="264">
        <f t="shared" si="20"/>
        <v>0</v>
      </c>
      <c r="J51" s="267">
        <f t="shared" si="20"/>
        <v>0</v>
      </c>
      <c r="K51" s="268">
        <f t="shared" si="20"/>
        <v>0</v>
      </c>
      <c r="L51" s="264">
        <f t="shared" si="20"/>
        <v>0</v>
      </c>
      <c r="M51" s="269">
        <f t="shared" si="20"/>
        <v>0</v>
      </c>
      <c r="N51" s="181"/>
    </row>
    <row r="52" spans="2:14" ht="24.75" customHeight="1" thickTop="1" thickBot="1">
      <c r="B52" s="338"/>
      <c r="C52" s="344" t="s">
        <v>67</v>
      </c>
      <c r="D52" s="345"/>
      <c r="E52" s="118">
        <f t="shared" ref="E52:M52" si="21">SUM(E51,E48)</f>
        <v>0</v>
      </c>
      <c r="F52" s="119">
        <f t="shared" si="21"/>
        <v>0</v>
      </c>
      <c r="G52" s="120">
        <f t="shared" si="21"/>
        <v>0</v>
      </c>
      <c r="H52" s="121">
        <f t="shared" si="21"/>
        <v>0</v>
      </c>
      <c r="I52" s="119">
        <f t="shared" si="21"/>
        <v>0</v>
      </c>
      <c r="J52" s="122">
        <f t="shared" si="21"/>
        <v>0</v>
      </c>
      <c r="K52" s="123">
        <f t="shared" si="21"/>
        <v>0</v>
      </c>
      <c r="L52" s="119">
        <f t="shared" si="21"/>
        <v>0</v>
      </c>
      <c r="M52" s="124">
        <f t="shared" si="21"/>
        <v>0</v>
      </c>
      <c r="N52" s="125"/>
    </row>
    <row r="53" spans="2:14" ht="24.75" customHeight="1" thickBot="1">
      <c r="B53" s="346" t="s">
        <v>68</v>
      </c>
      <c r="C53" s="347"/>
      <c r="D53" s="348"/>
      <c r="E53" s="205"/>
      <c r="F53" s="126"/>
      <c r="G53" s="127">
        <f>E53-F53</f>
        <v>0</v>
      </c>
      <c r="H53" s="206"/>
      <c r="I53" s="126"/>
      <c r="J53" s="128">
        <f>H53-I53</f>
        <v>0</v>
      </c>
      <c r="K53" s="129">
        <f>+E53-H53</f>
        <v>0</v>
      </c>
      <c r="L53" s="126"/>
      <c r="M53" s="130">
        <f>K53-L53</f>
        <v>0</v>
      </c>
      <c r="N53" s="131"/>
    </row>
    <row r="54" spans="2:14" ht="24.75" customHeight="1" thickBot="1">
      <c r="B54" s="333" t="s">
        <v>69</v>
      </c>
      <c r="C54" s="334"/>
      <c r="D54" s="335"/>
      <c r="E54" s="132">
        <v>0</v>
      </c>
      <c r="F54" s="133"/>
      <c r="G54" s="134">
        <f>E54-F54</f>
        <v>0</v>
      </c>
      <c r="H54" s="135">
        <v>0</v>
      </c>
      <c r="I54" s="133"/>
      <c r="J54" s="137">
        <f>H54-I54</f>
        <v>0</v>
      </c>
      <c r="K54" s="138">
        <f>+E54-H54</f>
        <v>0</v>
      </c>
      <c r="L54" s="133"/>
      <c r="M54" s="139">
        <f>K54-L54</f>
        <v>0</v>
      </c>
      <c r="N54" s="140"/>
    </row>
    <row r="55" spans="2:14" ht="15" customHeight="1" thickBot="1">
      <c r="B55" s="208"/>
      <c r="C55" s="208"/>
      <c r="D55" s="208"/>
      <c r="E55" s="141"/>
      <c r="F55" s="142"/>
      <c r="G55" s="142"/>
      <c r="H55" s="143"/>
      <c r="I55" s="142"/>
      <c r="J55" s="142"/>
      <c r="K55" s="142"/>
      <c r="L55" s="142"/>
      <c r="M55" s="142"/>
      <c r="N55" s="144"/>
    </row>
    <row r="56" spans="2:14" ht="24.75" customHeight="1" thickBot="1">
      <c r="B56" s="333" t="s">
        <v>70</v>
      </c>
      <c r="C56" s="334"/>
      <c r="D56" s="335"/>
      <c r="E56" s="145">
        <f>SUM(E28,E37,E44,E52,E53,E54)</f>
        <v>0</v>
      </c>
      <c r="F56" s="136">
        <f>SUM(F28,F37,F44,F52,F53,F54)</f>
        <v>0</v>
      </c>
      <c r="G56" s="134">
        <f t="shared" ref="G56:M56" si="22">SUM(G28,G37,G44,G52,G53,G54)</f>
        <v>0</v>
      </c>
      <c r="H56" s="146" t="e">
        <f t="shared" si="22"/>
        <v>#DIV/0!</v>
      </c>
      <c r="I56" s="136" t="e">
        <f t="shared" si="22"/>
        <v>#DIV/0!</v>
      </c>
      <c r="J56" s="137" t="e">
        <f t="shared" si="22"/>
        <v>#DIV/0!</v>
      </c>
      <c r="K56" s="138" t="e">
        <f t="shared" si="22"/>
        <v>#DIV/0!</v>
      </c>
      <c r="L56" s="136" t="e">
        <f t="shared" si="22"/>
        <v>#DIV/0!</v>
      </c>
      <c r="M56" s="139" t="e">
        <f t="shared" si="22"/>
        <v>#DIV/0!</v>
      </c>
      <c r="N56" s="140"/>
    </row>
  </sheetData>
  <mergeCells count="35">
    <mergeCell ref="I1:J2"/>
    <mergeCell ref="I4:J5"/>
    <mergeCell ref="E6:J6"/>
    <mergeCell ref="B7:D8"/>
    <mergeCell ref="E7:E8"/>
    <mergeCell ref="F7:G7"/>
    <mergeCell ref="H7:H8"/>
    <mergeCell ref="I7:J7"/>
    <mergeCell ref="B1:D1"/>
    <mergeCell ref="L7:M7"/>
    <mergeCell ref="N7:N8"/>
    <mergeCell ref="B9:B28"/>
    <mergeCell ref="C9:C18"/>
    <mergeCell ref="C19:C23"/>
    <mergeCell ref="C24:D24"/>
    <mergeCell ref="C25:D25"/>
    <mergeCell ref="C26:D26"/>
    <mergeCell ref="C27:D27"/>
    <mergeCell ref="B38:B44"/>
    <mergeCell ref="C38:C40"/>
    <mergeCell ref="C41:C43"/>
    <mergeCell ref="C44:D44"/>
    <mergeCell ref="K7:K8"/>
    <mergeCell ref="C28:D28"/>
    <mergeCell ref="B29:B37"/>
    <mergeCell ref="C29:C32"/>
    <mergeCell ref="C33:C36"/>
    <mergeCell ref="C37:D37"/>
    <mergeCell ref="B56:D56"/>
    <mergeCell ref="B45:B52"/>
    <mergeCell ref="C45:C48"/>
    <mergeCell ref="C49:C51"/>
    <mergeCell ref="C52:D52"/>
    <mergeCell ref="B53:D53"/>
    <mergeCell ref="B54:D54"/>
  </mergeCells>
  <phoneticPr fontId="3"/>
  <pageMargins left="0.70866141732283472" right="0.70866141732283472" top="0.55118110236220474" bottom="0.55118110236220474" header="0.31496062992125984" footer="0.31496062992125984"/>
  <pageSetup paperSize="9" scale="35" orientation="landscape" r:id="rId1"/>
  <headerFooter>
    <oddHeader>&amp;R&amp;14様式第４－２号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B1:P56"/>
  <sheetViews>
    <sheetView zoomScale="70" zoomScaleNormal="70" workbookViewId="0">
      <pane xSplit="4" ySplit="8" topLeftCell="E9" activePane="bottomRight" state="frozen"/>
      <selection activeCell="B27" sqref="B27"/>
      <selection pane="topRight" activeCell="B27" sqref="B27"/>
      <selection pane="bottomLeft" activeCell="B27" sqref="B27"/>
      <selection pane="bottomRight" activeCell="B27" sqref="B27"/>
    </sheetView>
  </sheetViews>
  <sheetFormatPr defaultRowHeight="19.899999999999999"/>
  <cols>
    <col min="1" max="1" width="1.25" style="10" customWidth="1"/>
    <col min="2" max="3" width="8.25" style="34" customWidth="1"/>
    <col min="4" max="4" width="33.875" style="34" customWidth="1"/>
    <col min="5" max="10" width="25.625" style="34" customWidth="1"/>
    <col min="11" max="13" width="25.625" style="10" customWidth="1"/>
    <col min="14" max="14" width="31.25" style="35" customWidth="1"/>
    <col min="15" max="15" width="4.875" style="10" customWidth="1"/>
    <col min="16" max="16" width="17.5" style="10" customWidth="1"/>
    <col min="17" max="16384" width="9" style="10"/>
  </cols>
  <sheetData>
    <row r="1" spans="2:14" ht="24.75" customHeight="1">
      <c r="B1" s="386" t="s">
        <v>110</v>
      </c>
      <c r="C1" s="387"/>
      <c r="D1" s="387"/>
      <c r="E1" s="6" t="s">
        <v>30</v>
      </c>
      <c r="F1" s="21" t="s">
        <v>11</v>
      </c>
      <c r="G1" s="22" t="s">
        <v>12</v>
      </c>
      <c r="H1" s="23" t="s">
        <v>13</v>
      </c>
      <c r="I1" s="375" t="s">
        <v>34</v>
      </c>
      <c r="J1" s="375"/>
      <c r="K1" s="185" t="s">
        <v>20</v>
      </c>
      <c r="L1" s="36">
        <v>0.66300000000000003</v>
      </c>
      <c r="M1" s="182" t="s">
        <v>75</v>
      </c>
      <c r="N1" s="183" t="s">
        <v>80</v>
      </c>
    </row>
    <row r="2" spans="2:14" ht="24.75" customHeight="1" thickBot="1">
      <c r="E2" s="5" t="s">
        <v>14</v>
      </c>
      <c r="F2" s="211">
        <v>140</v>
      </c>
      <c r="G2" s="212">
        <v>30</v>
      </c>
      <c r="H2" s="213">
        <v>30</v>
      </c>
      <c r="I2" s="375"/>
      <c r="J2" s="375"/>
      <c r="K2" s="185" t="s">
        <v>21</v>
      </c>
      <c r="L2" s="36">
        <v>0.33700000000000002</v>
      </c>
      <c r="M2" s="184" t="s">
        <v>73</v>
      </c>
      <c r="N2" s="207" t="s">
        <v>81</v>
      </c>
    </row>
    <row r="3" spans="2:14" ht="19.5" customHeight="1" thickBot="1">
      <c r="G3" s="37"/>
      <c r="K3" s="186"/>
      <c r="M3" s="184" t="s">
        <v>74</v>
      </c>
      <c r="N3" s="207" t="s">
        <v>82</v>
      </c>
    </row>
    <row r="4" spans="2:14" ht="24.75" customHeight="1">
      <c r="E4" s="6" t="s">
        <v>31</v>
      </c>
      <c r="F4" s="21" t="s">
        <v>11</v>
      </c>
      <c r="G4" s="22" t="s">
        <v>12</v>
      </c>
      <c r="H4" s="23" t="s">
        <v>13</v>
      </c>
      <c r="I4" s="375" t="s">
        <v>35</v>
      </c>
      <c r="J4" s="375"/>
      <c r="K4" s="185" t="s">
        <v>20</v>
      </c>
      <c r="L4" s="36">
        <v>0.72399999999999998</v>
      </c>
    </row>
    <row r="5" spans="2:14" ht="24.75" customHeight="1" thickBot="1">
      <c r="E5" s="5" t="s">
        <v>14</v>
      </c>
      <c r="F5" s="211">
        <v>140</v>
      </c>
      <c r="G5" s="212">
        <v>30</v>
      </c>
      <c r="H5" s="213">
        <v>30</v>
      </c>
      <c r="I5" s="375"/>
      <c r="J5" s="375"/>
      <c r="K5" s="185" t="s">
        <v>21</v>
      </c>
      <c r="L5" s="36">
        <v>0.27600000000000002</v>
      </c>
    </row>
    <row r="6" spans="2:14" ht="20.25" thickBot="1">
      <c r="E6" s="376"/>
      <c r="F6" s="376"/>
      <c r="G6" s="376"/>
      <c r="H6" s="376"/>
      <c r="I6" s="376"/>
      <c r="J6" s="376"/>
    </row>
    <row r="7" spans="2:14" ht="24" customHeight="1">
      <c r="B7" s="377" t="s">
        <v>44</v>
      </c>
      <c r="C7" s="378"/>
      <c r="D7" s="378"/>
      <c r="E7" s="346" t="s">
        <v>17</v>
      </c>
      <c r="F7" s="382"/>
      <c r="G7" s="383"/>
      <c r="H7" s="384" t="s">
        <v>85</v>
      </c>
      <c r="I7" s="360"/>
      <c r="J7" s="360"/>
      <c r="K7" s="350" t="s">
        <v>86</v>
      </c>
      <c r="L7" s="360"/>
      <c r="M7" s="361"/>
      <c r="N7" s="362" t="s">
        <v>45</v>
      </c>
    </row>
    <row r="8" spans="2:14" ht="40.5" customHeight="1" thickBot="1">
      <c r="B8" s="379"/>
      <c r="C8" s="380"/>
      <c r="D8" s="380"/>
      <c r="E8" s="381"/>
      <c r="F8" s="38" t="s">
        <v>26</v>
      </c>
      <c r="G8" s="39" t="s">
        <v>27</v>
      </c>
      <c r="H8" s="385"/>
      <c r="I8" s="19" t="s">
        <v>28</v>
      </c>
      <c r="J8" s="40" t="s">
        <v>29</v>
      </c>
      <c r="K8" s="351"/>
      <c r="L8" s="19" t="s">
        <v>28</v>
      </c>
      <c r="M8" s="20" t="s">
        <v>29</v>
      </c>
      <c r="N8" s="363"/>
    </row>
    <row r="9" spans="2:14" ht="24.75" customHeight="1" thickTop="1">
      <c r="B9" s="364" t="s">
        <v>46</v>
      </c>
      <c r="C9" s="365" t="s">
        <v>46</v>
      </c>
      <c r="D9" s="195" t="s">
        <v>104</v>
      </c>
      <c r="E9" s="196">
        <v>155300000</v>
      </c>
      <c r="F9" s="42">
        <f t="shared" ref="F9:F16" si="0">ROUND(E9*$L$4,0)</f>
        <v>112437200</v>
      </c>
      <c r="G9" s="43">
        <f>E9-F9</f>
        <v>42862800</v>
      </c>
      <c r="H9" s="201">
        <v>4000000</v>
      </c>
      <c r="I9" s="42">
        <f t="shared" ref="I9:I16" si="1">ROUND(H9*$L$4,0)</f>
        <v>2896000</v>
      </c>
      <c r="J9" s="44">
        <f>H9-I9</f>
        <v>1104000</v>
      </c>
      <c r="K9" s="45">
        <f>+E9-H9</f>
        <v>151300000</v>
      </c>
      <c r="L9" s="42">
        <f t="shared" ref="L9:L16" si="2">ROUND(K9*$L$4,0)</f>
        <v>109541200</v>
      </c>
      <c r="M9" s="46">
        <f>K9-L9</f>
        <v>41758800</v>
      </c>
      <c r="N9" s="214" t="s">
        <v>95</v>
      </c>
    </row>
    <row r="10" spans="2:14" ht="24.75" customHeight="1">
      <c r="B10" s="337"/>
      <c r="C10" s="366"/>
      <c r="D10" s="197" t="s">
        <v>76</v>
      </c>
      <c r="E10" s="198">
        <v>14100000</v>
      </c>
      <c r="F10" s="48">
        <f t="shared" si="0"/>
        <v>10208400</v>
      </c>
      <c r="G10" s="49">
        <f t="shared" ref="G10:G17" si="3">E10-F10</f>
        <v>3891600</v>
      </c>
      <c r="H10" s="202">
        <v>14100000</v>
      </c>
      <c r="I10" s="48">
        <f t="shared" si="1"/>
        <v>10208400</v>
      </c>
      <c r="J10" s="51">
        <f t="shared" ref="J10:J17" si="4">H10-I10</f>
        <v>3891600</v>
      </c>
      <c r="K10" s="52">
        <f t="shared" ref="K10:K17" si="5">+E10-H10</f>
        <v>0</v>
      </c>
      <c r="L10" s="48">
        <f t="shared" si="2"/>
        <v>0</v>
      </c>
      <c r="M10" s="53">
        <f t="shared" ref="M10:M17" si="6">K10-L10</f>
        <v>0</v>
      </c>
      <c r="N10" s="215" t="s">
        <v>90</v>
      </c>
    </row>
    <row r="11" spans="2:14" ht="24.75" customHeight="1">
      <c r="B11" s="337"/>
      <c r="C11" s="366"/>
      <c r="D11" s="197" t="s">
        <v>77</v>
      </c>
      <c r="E11" s="198">
        <v>17300000</v>
      </c>
      <c r="F11" s="48">
        <f t="shared" si="0"/>
        <v>12525200</v>
      </c>
      <c r="G11" s="49">
        <f t="shared" si="3"/>
        <v>4774800</v>
      </c>
      <c r="H11" s="202">
        <v>0</v>
      </c>
      <c r="I11" s="48">
        <f t="shared" si="1"/>
        <v>0</v>
      </c>
      <c r="J11" s="51">
        <f t="shared" si="4"/>
        <v>0</v>
      </c>
      <c r="K11" s="52">
        <f t="shared" si="5"/>
        <v>17300000</v>
      </c>
      <c r="L11" s="48">
        <f t="shared" si="2"/>
        <v>12525200</v>
      </c>
      <c r="M11" s="53">
        <f t="shared" si="6"/>
        <v>4774800</v>
      </c>
      <c r="N11" s="216"/>
    </row>
    <row r="12" spans="2:14" ht="24.75" customHeight="1">
      <c r="B12" s="337"/>
      <c r="C12" s="366"/>
      <c r="D12" s="197" t="s">
        <v>78</v>
      </c>
      <c r="E12" s="198">
        <v>13120000</v>
      </c>
      <c r="F12" s="48">
        <f t="shared" si="0"/>
        <v>9498880</v>
      </c>
      <c r="G12" s="49">
        <f t="shared" si="3"/>
        <v>3621120</v>
      </c>
      <c r="H12" s="202">
        <v>0</v>
      </c>
      <c r="I12" s="48">
        <f t="shared" si="1"/>
        <v>0</v>
      </c>
      <c r="J12" s="51">
        <f t="shared" si="4"/>
        <v>0</v>
      </c>
      <c r="K12" s="52">
        <f t="shared" si="5"/>
        <v>13120000</v>
      </c>
      <c r="L12" s="48">
        <f t="shared" si="2"/>
        <v>9498880</v>
      </c>
      <c r="M12" s="53">
        <f t="shared" si="6"/>
        <v>3621120</v>
      </c>
      <c r="N12" s="216"/>
    </row>
    <row r="13" spans="2:14" ht="24.75" customHeight="1">
      <c r="B13" s="337"/>
      <c r="C13" s="366"/>
      <c r="D13" s="197" t="s">
        <v>79</v>
      </c>
      <c r="E13" s="198">
        <v>22980000</v>
      </c>
      <c r="F13" s="48">
        <f t="shared" si="0"/>
        <v>16637520</v>
      </c>
      <c r="G13" s="49">
        <f t="shared" si="3"/>
        <v>6342480</v>
      </c>
      <c r="H13" s="202">
        <v>0</v>
      </c>
      <c r="I13" s="48">
        <f t="shared" si="1"/>
        <v>0</v>
      </c>
      <c r="J13" s="51">
        <f t="shared" si="4"/>
        <v>0</v>
      </c>
      <c r="K13" s="52">
        <f t="shared" si="5"/>
        <v>22980000</v>
      </c>
      <c r="L13" s="48">
        <f t="shared" si="2"/>
        <v>16637520</v>
      </c>
      <c r="M13" s="53">
        <f t="shared" si="6"/>
        <v>6342480</v>
      </c>
      <c r="N13" s="215"/>
    </row>
    <row r="14" spans="2:14" ht="24.75" customHeight="1">
      <c r="B14" s="337"/>
      <c r="C14" s="366"/>
      <c r="D14" s="197" t="s">
        <v>91</v>
      </c>
      <c r="E14" s="198">
        <v>3000000</v>
      </c>
      <c r="F14" s="48">
        <f t="shared" si="0"/>
        <v>2172000</v>
      </c>
      <c r="G14" s="49">
        <f t="shared" si="3"/>
        <v>828000</v>
      </c>
      <c r="H14" s="202">
        <v>3000000</v>
      </c>
      <c r="I14" s="48">
        <f t="shared" si="1"/>
        <v>2172000</v>
      </c>
      <c r="J14" s="51">
        <f t="shared" si="4"/>
        <v>828000</v>
      </c>
      <c r="K14" s="52">
        <f t="shared" si="5"/>
        <v>0</v>
      </c>
      <c r="L14" s="48">
        <f t="shared" si="2"/>
        <v>0</v>
      </c>
      <c r="M14" s="53">
        <f t="shared" si="6"/>
        <v>0</v>
      </c>
      <c r="N14" s="215" t="s">
        <v>92</v>
      </c>
    </row>
    <row r="15" spans="2:14" ht="24.75" customHeight="1">
      <c r="B15" s="337"/>
      <c r="C15" s="366"/>
      <c r="D15" s="197" t="s">
        <v>94</v>
      </c>
      <c r="E15" s="198">
        <v>5000000</v>
      </c>
      <c r="F15" s="48">
        <f t="shared" si="0"/>
        <v>3620000</v>
      </c>
      <c r="G15" s="49">
        <f t="shared" si="3"/>
        <v>1380000</v>
      </c>
      <c r="H15" s="202">
        <v>2500000</v>
      </c>
      <c r="I15" s="48">
        <f t="shared" si="1"/>
        <v>1810000</v>
      </c>
      <c r="J15" s="51">
        <f t="shared" si="4"/>
        <v>690000</v>
      </c>
      <c r="K15" s="52">
        <f t="shared" si="5"/>
        <v>2500000</v>
      </c>
      <c r="L15" s="48">
        <f t="shared" si="2"/>
        <v>1810000</v>
      </c>
      <c r="M15" s="53">
        <f t="shared" si="6"/>
        <v>690000</v>
      </c>
      <c r="N15" s="215" t="s">
        <v>95</v>
      </c>
    </row>
    <row r="16" spans="2:14" ht="24.75" customHeight="1">
      <c r="B16" s="337"/>
      <c r="C16" s="366"/>
      <c r="D16" s="197"/>
      <c r="E16" s="198"/>
      <c r="F16" s="48">
        <f t="shared" si="0"/>
        <v>0</v>
      </c>
      <c r="G16" s="49">
        <f t="shared" si="3"/>
        <v>0</v>
      </c>
      <c r="H16" s="202"/>
      <c r="I16" s="48">
        <f t="shared" si="1"/>
        <v>0</v>
      </c>
      <c r="J16" s="51">
        <f t="shared" si="4"/>
        <v>0</v>
      </c>
      <c r="K16" s="52">
        <f t="shared" si="5"/>
        <v>0</v>
      </c>
      <c r="L16" s="48">
        <f t="shared" si="2"/>
        <v>0</v>
      </c>
      <c r="M16" s="53">
        <f t="shared" si="6"/>
        <v>0</v>
      </c>
      <c r="N16" s="216"/>
    </row>
    <row r="17" spans="2:14" ht="24.75" customHeight="1">
      <c r="B17" s="337"/>
      <c r="C17" s="366"/>
      <c r="D17" s="199"/>
      <c r="E17" s="200"/>
      <c r="F17" s="57">
        <f>ROUND(E17*$L$4,0)</f>
        <v>0</v>
      </c>
      <c r="G17" s="58">
        <f t="shared" si="3"/>
        <v>0</v>
      </c>
      <c r="H17" s="203"/>
      <c r="I17" s="57">
        <f>ROUND(H17*$L$4,0)</f>
        <v>0</v>
      </c>
      <c r="J17" s="59">
        <f t="shared" si="4"/>
        <v>0</v>
      </c>
      <c r="K17" s="60">
        <f t="shared" si="5"/>
        <v>0</v>
      </c>
      <c r="L17" s="57">
        <f>ROUND(K17*$L$4,0)</f>
        <v>0</v>
      </c>
      <c r="M17" s="61">
        <f t="shared" si="6"/>
        <v>0</v>
      </c>
      <c r="N17" s="217"/>
    </row>
    <row r="18" spans="2:14" ht="24.75" customHeight="1">
      <c r="B18" s="337"/>
      <c r="C18" s="367"/>
      <c r="D18" s="63" t="s">
        <v>47</v>
      </c>
      <c r="E18" s="64">
        <f t="shared" ref="E18:M18" si="7">SUM(E9:E17)</f>
        <v>230800000</v>
      </c>
      <c r="F18" s="65">
        <f t="shared" si="7"/>
        <v>167099200</v>
      </c>
      <c r="G18" s="66">
        <f t="shared" si="7"/>
        <v>63700800</v>
      </c>
      <c r="H18" s="67">
        <f t="shared" si="7"/>
        <v>23600000</v>
      </c>
      <c r="I18" s="65">
        <f t="shared" si="7"/>
        <v>17086400</v>
      </c>
      <c r="J18" s="68">
        <f t="shared" si="7"/>
        <v>6513600</v>
      </c>
      <c r="K18" s="69">
        <f t="shared" si="7"/>
        <v>207200000</v>
      </c>
      <c r="L18" s="65">
        <f t="shared" si="7"/>
        <v>150012800</v>
      </c>
      <c r="M18" s="70">
        <f t="shared" si="7"/>
        <v>57187200</v>
      </c>
      <c r="N18" s="71" t="str">
        <f>IF(E18="","",CONCATENATE("対象外経費 ",TEXT(+H18/E18,"#,###.##%")))</f>
        <v>対象外経費 10.23%</v>
      </c>
    </row>
    <row r="19" spans="2:14" ht="24.75" customHeight="1">
      <c r="B19" s="337"/>
      <c r="C19" s="368" t="s">
        <v>48</v>
      </c>
      <c r="D19" s="47" t="s">
        <v>49</v>
      </c>
      <c r="E19" s="198">
        <v>5000000</v>
      </c>
      <c r="F19" s="48">
        <f>ROUND(E19*$L$4,0)</f>
        <v>3620000</v>
      </c>
      <c r="G19" s="49">
        <f>E19-F19</f>
        <v>1380000</v>
      </c>
      <c r="H19" s="194">
        <f>+ROUNDUP(E19*$H$18/$E$18,0)</f>
        <v>511266</v>
      </c>
      <c r="I19" s="48">
        <f>ROUND(H19*$L$4,0)</f>
        <v>370157</v>
      </c>
      <c r="J19" s="51">
        <f>H19-I19</f>
        <v>141109</v>
      </c>
      <c r="K19" s="52">
        <f>+E19-H19</f>
        <v>4488734</v>
      </c>
      <c r="L19" s="48">
        <f>ROUND(K19*$L$4,0)</f>
        <v>3249843</v>
      </c>
      <c r="M19" s="53">
        <f>K19-L19</f>
        <v>1238891</v>
      </c>
      <c r="N19" s="218" t="str">
        <f>IF(E19="","",CONCATENATE("対象外経費 ",TEXT(+H19/E19,"#,###.##%")))</f>
        <v>対象外経費 10.23%</v>
      </c>
    </row>
    <row r="20" spans="2:14" ht="24.75" customHeight="1">
      <c r="B20" s="337"/>
      <c r="C20" s="369"/>
      <c r="D20" s="47" t="s">
        <v>50</v>
      </c>
      <c r="E20" s="198">
        <v>7500000</v>
      </c>
      <c r="F20" s="48">
        <f>ROUND(E20*$L$4,0)</f>
        <v>5430000</v>
      </c>
      <c r="G20" s="49">
        <f>E20-F20</f>
        <v>2070000</v>
      </c>
      <c r="H20" s="194">
        <f>+ROUNDUP(E20*$H$18/$E$18,0)</f>
        <v>766898</v>
      </c>
      <c r="I20" s="48">
        <f>ROUND(H20*$L$4,0)</f>
        <v>555234</v>
      </c>
      <c r="J20" s="51">
        <f>H20-I20</f>
        <v>211664</v>
      </c>
      <c r="K20" s="52">
        <f>+E20-H20</f>
        <v>6733102</v>
      </c>
      <c r="L20" s="48">
        <f>ROUND(K20*$L$4,0)</f>
        <v>4874766</v>
      </c>
      <c r="M20" s="53">
        <f>K20-L20</f>
        <v>1858336</v>
      </c>
      <c r="N20" s="218" t="str">
        <f t="shared" ref="N20:N28" si="8">IF(E20="","",CONCATENATE("対象外経費 ",TEXT(+H20/E20,"#,###.##%")))</f>
        <v>対象外経費 10.23%</v>
      </c>
    </row>
    <row r="21" spans="2:14" ht="24.75" customHeight="1">
      <c r="B21" s="337"/>
      <c r="C21" s="369"/>
      <c r="D21" s="47" t="s">
        <v>51</v>
      </c>
      <c r="E21" s="198">
        <v>14500000</v>
      </c>
      <c r="F21" s="48">
        <f>ROUND(E21*$L$4,0)</f>
        <v>10498000</v>
      </c>
      <c r="G21" s="49">
        <f>E21-F21</f>
        <v>4002000</v>
      </c>
      <c r="H21" s="194">
        <f>+ROUNDUP(E21*$H$18/$E$18,0)</f>
        <v>1482669</v>
      </c>
      <c r="I21" s="48">
        <f>ROUND(H21*$L$4,0)</f>
        <v>1073452</v>
      </c>
      <c r="J21" s="51">
        <f>H21-I21</f>
        <v>409217</v>
      </c>
      <c r="K21" s="52">
        <f>+E21-H21</f>
        <v>13017331</v>
      </c>
      <c r="L21" s="48">
        <f>ROUND(K21*$L$4,0)</f>
        <v>9424548</v>
      </c>
      <c r="M21" s="53">
        <f>K21-L21</f>
        <v>3592783</v>
      </c>
      <c r="N21" s="218" t="str">
        <f t="shared" si="8"/>
        <v>対象外経費 10.23%</v>
      </c>
    </row>
    <row r="22" spans="2:14" ht="24.75" customHeight="1">
      <c r="B22" s="337"/>
      <c r="C22" s="369"/>
      <c r="D22" s="55"/>
      <c r="E22" s="56"/>
      <c r="F22" s="57">
        <f>ROUND(E22*$L$4,0)</f>
        <v>0</v>
      </c>
      <c r="G22" s="58">
        <f>E22-F22</f>
        <v>0</v>
      </c>
      <c r="H22" s="159">
        <f>+ROUNDUP(E22*$H$18/$E$18,0)</f>
        <v>0</v>
      </c>
      <c r="I22" s="57">
        <f>ROUND(H22*$L$4,0)</f>
        <v>0</v>
      </c>
      <c r="J22" s="59">
        <f>H22-I22</f>
        <v>0</v>
      </c>
      <c r="K22" s="60">
        <f>+E22-H22</f>
        <v>0</v>
      </c>
      <c r="L22" s="57">
        <f>ROUND(K22*$L$4,0)</f>
        <v>0</v>
      </c>
      <c r="M22" s="61">
        <f>K22-L22</f>
        <v>0</v>
      </c>
      <c r="N22" s="219" t="str">
        <f t="shared" si="8"/>
        <v/>
      </c>
    </row>
    <row r="23" spans="2:14" ht="24.75" customHeight="1">
      <c r="B23" s="337"/>
      <c r="C23" s="370"/>
      <c r="D23" s="63" t="s">
        <v>52</v>
      </c>
      <c r="E23" s="64">
        <f>SUM(E19:E22)</f>
        <v>27000000</v>
      </c>
      <c r="F23" s="65">
        <f t="shared" ref="F23:M23" si="9">SUM(F19:F22)</f>
        <v>19548000</v>
      </c>
      <c r="G23" s="66">
        <f t="shared" si="9"/>
        <v>7452000</v>
      </c>
      <c r="H23" s="67">
        <f t="shared" si="9"/>
        <v>2760833</v>
      </c>
      <c r="I23" s="65">
        <f t="shared" si="9"/>
        <v>1998843</v>
      </c>
      <c r="J23" s="68">
        <f t="shared" si="9"/>
        <v>761990</v>
      </c>
      <c r="K23" s="69">
        <f t="shared" si="9"/>
        <v>24239167</v>
      </c>
      <c r="L23" s="65">
        <f t="shared" si="9"/>
        <v>17549157</v>
      </c>
      <c r="M23" s="70">
        <f t="shared" si="9"/>
        <v>6690010</v>
      </c>
      <c r="N23" s="72" t="str">
        <f t="shared" si="8"/>
        <v>対象外経費 10.23%</v>
      </c>
    </row>
    <row r="24" spans="2:14" ht="24.75" customHeight="1">
      <c r="B24" s="337"/>
      <c r="C24" s="371" t="s">
        <v>53</v>
      </c>
      <c r="D24" s="371"/>
      <c r="E24" s="73">
        <f>SUM(E23,E18)</f>
        <v>257800000</v>
      </c>
      <c r="F24" s="74">
        <f t="shared" ref="F24:M24" si="10">SUM(F23,F18)</f>
        <v>186647200</v>
      </c>
      <c r="G24" s="75">
        <f t="shared" si="10"/>
        <v>71152800</v>
      </c>
      <c r="H24" s="76">
        <f t="shared" si="10"/>
        <v>26360833</v>
      </c>
      <c r="I24" s="74">
        <f t="shared" si="10"/>
        <v>19085243</v>
      </c>
      <c r="J24" s="77">
        <f t="shared" si="10"/>
        <v>7275590</v>
      </c>
      <c r="K24" s="78">
        <f t="shared" si="10"/>
        <v>231439167</v>
      </c>
      <c r="L24" s="74">
        <f t="shared" si="10"/>
        <v>167561957</v>
      </c>
      <c r="M24" s="79">
        <f t="shared" si="10"/>
        <v>63877210</v>
      </c>
      <c r="N24" s="71" t="str">
        <f t="shared" si="8"/>
        <v>対象外経費 10.23%</v>
      </c>
    </row>
    <row r="25" spans="2:14" ht="24.75" customHeight="1">
      <c r="B25" s="337"/>
      <c r="C25" s="371"/>
      <c r="D25" s="371"/>
      <c r="E25" s="80"/>
      <c r="F25" s="48">
        <f>ROUND(E25*$L$4,0)</f>
        <v>0</v>
      </c>
      <c r="G25" s="49">
        <f>E25-F25</f>
        <v>0</v>
      </c>
      <c r="H25" s="50">
        <f>+ROUNDUP(E25*$H$24/$E$24,0)</f>
        <v>0</v>
      </c>
      <c r="I25" s="48">
        <f>ROUND(H25*$L$4,0)</f>
        <v>0</v>
      </c>
      <c r="J25" s="51">
        <f>H25-I25</f>
        <v>0</v>
      </c>
      <c r="K25" s="52">
        <f>+E25-H25</f>
        <v>0</v>
      </c>
      <c r="L25" s="48">
        <f>ROUND(K25*$L$4,0)</f>
        <v>0</v>
      </c>
      <c r="M25" s="53">
        <f>K25-L25</f>
        <v>0</v>
      </c>
      <c r="N25" s="54" t="str">
        <f t="shared" si="8"/>
        <v/>
      </c>
    </row>
    <row r="26" spans="2:14" ht="24.75" customHeight="1">
      <c r="B26" s="337"/>
      <c r="C26" s="372" t="s">
        <v>54</v>
      </c>
      <c r="D26" s="372"/>
      <c r="E26" s="73">
        <f>SUM(E24:E25)</f>
        <v>257800000</v>
      </c>
      <c r="F26" s="74">
        <f t="shared" ref="F26:M26" si="11">SUM(F24:F25)</f>
        <v>186647200</v>
      </c>
      <c r="G26" s="75">
        <f t="shared" si="11"/>
        <v>71152800</v>
      </c>
      <c r="H26" s="76">
        <f t="shared" si="11"/>
        <v>26360833</v>
      </c>
      <c r="I26" s="74">
        <f t="shared" si="11"/>
        <v>19085243</v>
      </c>
      <c r="J26" s="77">
        <f t="shared" si="11"/>
        <v>7275590</v>
      </c>
      <c r="K26" s="78">
        <f t="shared" si="11"/>
        <v>231439167</v>
      </c>
      <c r="L26" s="74">
        <f t="shared" si="11"/>
        <v>167561957</v>
      </c>
      <c r="M26" s="79">
        <f t="shared" si="11"/>
        <v>63877210</v>
      </c>
      <c r="N26" s="81" t="str">
        <f t="shared" si="8"/>
        <v>対象外経費 10.23%</v>
      </c>
    </row>
    <row r="27" spans="2:14" ht="24.75" customHeight="1" thickBot="1">
      <c r="B27" s="337"/>
      <c r="C27" s="373" t="s">
        <v>55</v>
      </c>
      <c r="D27" s="374"/>
      <c r="E27" s="204">
        <v>25780000</v>
      </c>
      <c r="F27" s="82">
        <f>ROUND(E27*$L$4,0)</f>
        <v>18664720</v>
      </c>
      <c r="G27" s="83">
        <f>E27-F27</f>
        <v>7115280</v>
      </c>
      <c r="H27" s="84">
        <f>+ROUNDUP(E27*$H$26/$E$26,0)</f>
        <v>2636084</v>
      </c>
      <c r="I27" s="82">
        <f>ROUND(H27*$L$4,0)</f>
        <v>1908525</v>
      </c>
      <c r="J27" s="85">
        <f>H27-I27</f>
        <v>727559</v>
      </c>
      <c r="K27" s="86">
        <f>+E27-H27</f>
        <v>23143916</v>
      </c>
      <c r="L27" s="82">
        <f>ROUND(K27*$L$4,0)</f>
        <v>16756195</v>
      </c>
      <c r="M27" s="87">
        <f>K27-L27</f>
        <v>6387721</v>
      </c>
      <c r="N27" s="88" t="str">
        <f t="shared" si="8"/>
        <v>対象外経費 10.23%</v>
      </c>
    </row>
    <row r="28" spans="2:14" ht="24.75" customHeight="1" thickTop="1" thickBot="1">
      <c r="B28" s="337"/>
      <c r="C28" s="352" t="s">
        <v>56</v>
      </c>
      <c r="D28" s="352"/>
      <c r="E28" s="89">
        <f>SUM(E26:E27)</f>
        <v>283580000</v>
      </c>
      <c r="F28" s="90">
        <f t="shared" ref="F28:M28" si="12">SUM(F26:F27)</f>
        <v>205311920</v>
      </c>
      <c r="G28" s="91">
        <f t="shared" si="12"/>
        <v>78268080</v>
      </c>
      <c r="H28" s="92">
        <f t="shared" si="12"/>
        <v>28996917</v>
      </c>
      <c r="I28" s="90">
        <f t="shared" si="12"/>
        <v>20993768</v>
      </c>
      <c r="J28" s="93">
        <f t="shared" si="12"/>
        <v>8003149</v>
      </c>
      <c r="K28" s="94">
        <f t="shared" si="12"/>
        <v>254583083</v>
      </c>
      <c r="L28" s="90">
        <f t="shared" si="12"/>
        <v>184318152</v>
      </c>
      <c r="M28" s="95">
        <f t="shared" si="12"/>
        <v>70264931</v>
      </c>
      <c r="N28" s="96" t="str">
        <f t="shared" si="8"/>
        <v>対象外経費 10.23%</v>
      </c>
    </row>
    <row r="29" spans="2:14" ht="24.75" customHeight="1">
      <c r="B29" s="336" t="s">
        <v>83</v>
      </c>
      <c r="C29" s="353" t="s">
        <v>57</v>
      </c>
      <c r="D29" s="97" t="s">
        <v>58</v>
      </c>
      <c r="E29" s="98">
        <v>0</v>
      </c>
      <c r="F29" s="99">
        <f>ROUND(E29*$L$4,0)</f>
        <v>0</v>
      </c>
      <c r="G29" s="100">
        <f>E29-F29</f>
        <v>0</v>
      </c>
      <c r="H29" s="101">
        <v>0</v>
      </c>
      <c r="I29" s="99">
        <f>ROUND(H29*$L$4,0)</f>
        <v>0</v>
      </c>
      <c r="J29" s="102">
        <f>H29-I29</f>
        <v>0</v>
      </c>
      <c r="K29" s="103">
        <f>+E29-H29</f>
        <v>0</v>
      </c>
      <c r="L29" s="99">
        <f>ROUND(K29*$L$4,0)</f>
        <v>0</v>
      </c>
      <c r="M29" s="104">
        <f>K29-L29</f>
        <v>0</v>
      </c>
      <c r="N29" s="154" t="s">
        <v>93</v>
      </c>
    </row>
    <row r="30" spans="2:14" ht="24.75" customHeight="1">
      <c r="B30" s="337"/>
      <c r="C30" s="354"/>
      <c r="D30" s="162" t="s">
        <v>60</v>
      </c>
      <c r="E30" s="187">
        <v>0</v>
      </c>
      <c r="F30" s="188">
        <f>ROUND(E30*$L$4,0)</f>
        <v>0</v>
      </c>
      <c r="G30" s="189">
        <f>E30-F30</f>
        <v>0</v>
      </c>
      <c r="H30" s="150">
        <f>+IF(E29=0,0,ROUNDUP(E30*H29/E29,0))</f>
        <v>0</v>
      </c>
      <c r="I30" s="188">
        <f>ROUND(H30*$L$4,0)</f>
        <v>0</v>
      </c>
      <c r="J30" s="190">
        <f>H30-I30</f>
        <v>0</v>
      </c>
      <c r="K30" s="191">
        <f>+E30-H30</f>
        <v>0</v>
      </c>
      <c r="L30" s="188">
        <f>ROUND(K30*$L$4,0)</f>
        <v>0</v>
      </c>
      <c r="M30" s="192">
        <f>K30-L30</f>
        <v>0</v>
      </c>
      <c r="N30" s="193"/>
    </row>
    <row r="31" spans="2:14" ht="24.75" customHeight="1">
      <c r="B31" s="337"/>
      <c r="C31" s="354"/>
      <c r="D31" s="161" t="s">
        <v>55</v>
      </c>
      <c r="E31" s="56">
        <v>0</v>
      </c>
      <c r="F31" s="57">
        <f>ROUND(E31*$L$4,0)</f>
        <v>0</v>
      </c>
      <c r="G31" s="58">
        <f>E31-F31</f>
        <v>0</v>
      </c>
      <c r="H31" s="159">
        <f>+IF(E29=0,0,ROUNDUP(E31*$H$29/$E$29,0))</f>
        <v>0</v>
      </c>
      <c r="I31" s="57">
        <f>ROUND(H31*$L$4,0)</f>
        <v>0</v>
      </c>
      <c r="J31" s="59">
        <f>H31-I31</f>
        <v>0</v>
      </c>
      <c r="K31" s="60">
        <f>+E31-H31</f>
        <v>0</v>
      </c>
      <c r="L31" s="57">
        <f>ROUND(K31*$L$4,0)</f>
        <v>0</v>
      </c>
      <c r="M31" s="61">
        <f>K31-L31</f>
        <v>0</v>
      </c>
      <c r="N31" s="62"/>
    </row>
    <row r="32" spans="2:14" ht="24.75" customHeight="1">
      <c r="B32" s="337"/>
      <c r="C32" s="355"/>
      <c r="D32" s="105" t="s">
        <v>59</v>
      </c>
      <c r="E32" s="64">
        <f>SUM(E29:E31)</f>
        <v>0</v>
      </c>
      <c r="F32" s="65">
        <f t="shared" ref="F32:M32" si="13">SUM(F29:F31)</f>
        <v>0</v>
      </c>
      <c r="G32" s="66">
        <f t="shared" si="13"/>
        <v>0</v>
      </c>
      <c r="H32" s="67">
        <f t="shared" si="13"/>
        <v>0</v>
      </c>
      <c r="I32" s="65">
        <f t="shared" si="13"/>
        <v>0</v>
      </c>
      <c r="J32" s="68">
        <f t="shared" si="13"/>
        <v>0</v>
      </c>
      <c r="K32" s="69">
        <f t="shared" si="13"/>
        <v>0</v>
      </c>
      <c r="L32" s="65">
        <f t="shared" si="13"/>
        <v>0</v>
      </c>
      <c r="M32" s="70">
        <f t="shared" si="13"/>
        <v>0</v>
      </c>
      <c r="N32" s="117"/>
    </row>
    <row r="33" spans="2:16" ht="24.75" customHeight="1">
      <c r="B33" s="337"/>
      <c r="C33" s="356" t="s">
        <v>84</v>
      </c>
      <c r="D33" s="220" t="s">
        <v>87</v>
      </c>
      <c r="E33" s="196">
        <v>7000000</v>
      </c>
      <c r="F33" s="42">
        <f>ROUND(E33*$L$4,0)</f>
        <v>5068000</v>
      </c>
      <c r="G33" s="43">
        <f>E33-F33</f>
        <v>1932000</v>
      </c>
      <c r="H33" s="201">
        <v>982582</v>
      </c>
      <c r="I33" s="42">
        <f>ROUND(H33*$L$4,0)</f>
        <v>711389</v>
      </c>
      <c r="J33" s="44">
        <f>H33-I33</f>
        <v>271193</v>
      </c>
      <c r="K33" s="45">
        <f>+E33-H33</f>
        <v>6017418</v>
      </c>
      <c r="L33" s="42">
        <f>ROUND(K33*$L$4,0)</f>
        <v>4356611</v>
      </c>
      <c r="M33" s="46">
        <f>K33-L33</f>
        <v>1660807</v>
      </c>
      <c r="N33" s="165" t="str">
        <f>+CONCATENATE(+TEXT(ROUNDDOWN(K26*0.026,0),"#,###"),"円以内")</f>
        <v>6,017,418円以内</v>
      </c>
      <c r="P33" s="107"/>
    </row>
    <row r="34" spans="2:16" ht="24.75" customHeight="1">
      <c r="B34" s="337"/>
      <c r="C34" s="354"/>
      <c r="D34" s="162" t="s">
        <v>60</v>
      </c>
      <c r="E34" s="147">
        <v>0</v>
      </c>
      <c r="F34" s="148">
        <f>ROUND(E34*$L$4,0)</f>
        <v>0</v>
      </c>
      <c r="G34" s="149">
        <f>E34-F34</f>
        <v>0</v>
      </c>
      <c r="H34" s="224">
        <v>0</v>
      </c>
      <c r="I34" s="148">
        <f>ROUND(H34*$L$4,0)</f>
        <v>0</v>
      </c>
      <c r="J34" s="151">
        <f>H34-I34</f>
        <v>0</v>
      </c>
      <c r="K34" s="152">
        <f>+E34-H34</f>
        <v>0</v>
      </c>
      <c r="L34" s="148">
        <f>ROUND(K34*$L$4,0)</f>
        <v>0</v>
      </c>
      <c r="M34" s="153">
        <f>K34-L34</f>
        <v>0</v>
      </c>
      <c r="N34" s="163"/>
    </row>
    <row r="35" spans="2:16" ht="24.75" customHeight="1">
      <c r="B35" s="337"/>
      <c r="C35" s="354"/>
      <c r="D35" s="161" t="s">
        <v>61</v>
      </c>
      <c r="E35" s="200">
        <v>700000</v>
      </c>
      <c r="F35" s="57">
        <f>ROUND(E35*$L$4,0)</f>
        <v>506800</v>
      </c>
      <c r="G35" s="58">
        <f>E35-F35</f>
        <v>193200</v>
      </c>
      <c r="H35" s="159">
        <f>+IF(E33=0,0,ROUNDUP(E35*SUM(H33:H34)/SUM(E33:E34),0))</f>
        <v>98259</v>
      </c>
      <c r="I35" s="57">
        <f>ROUND(H35*$L$4,0)</f>
        <v>71140</v>
      </c>
      <c r="J35" s="59">
        <f>H35-I35</f>
        <v>27119</v>
      </c>
      <c r="K35" s="60">
        <f>+E35-H35</f>
        <v>601741</v>
      </c>
      <c r="L35" s="57">
        <f>ROUND(K35*$L$4,0)</f>
        <v>435660</v>
      </c>
      <c r="M35" s="61">
        <f>K35-L35</f>
        <v>166081</v>
      </c>
      <c r="N35" s="160"/>
    </row>
    <row r="36" spans="2:16" ht="24.75" customHeight="1" thickBot="1">
      <c r="B36" s="337"/>
      <c r="C36" s="357"/>
      <c r="D36" s="108" t="s">
        <v>62</v>
      </c>
      <c r="E36" s="109">
        <f>SUM(E33:E35)</f>
        <v>7700000</v>
      </c>
      <c r="F36" s="110">
        <f t="shared" ref="F36:M36" si="14">SUM(F33:F35)</f>
        <v>5574800</v>
      </c>
      <c r="G36" s="111">
        <f t="shared" si="14"/>
        <v>2125200</v>
      </c>
      <c r="H36" s="112">
        <f t="shared" si="14"/>
        <v>1080841</v>
      </c>
      <c r="I36" s="110">
        <f t="shared" si="14"/>
        <v>782529</v>
      </c>
      <c r="J36" s="113">
        <f t="shared" si="14"/>
        <v>298312</v>
      </c>
      <c r="K36" s="114">
        <f t="shared" si="14"/>
        <v>6619159</v>
      </c>
      <c r="L36" s="110">
        <f t="shared" si="14"/>
        <v>4792271</v>
      </c>
      <c r="M36" s="115">
        <f t="shared" si="14"/>
        <v>1826888</v>
      </c>
      <c r="N36" s="106"/>
    </row>
    <row r="37" spans="2:16" ht="24.75" customHeight="1" thickTop="1" thickBot="1">
      <c r="B37" s="337"/>
      <c r="C37" s="358" t="s">
        <v>56</v>
      </c>
      <c r="D37" s="359"/>
      <c r="E37" s="89">
        <f>SUM(E36,E32)</f>
        <v>7700000</v>
      </c>
      <c r="F37" s="90">
        <f t="shared" ref="F37:M37" si="15">SUM(F36,F32)</f>
        <v>5574800</v>
      </c>
      <c r="G37" s="91">
        <f t="shared" si="15"/>
        <v>2125200</v>
      </c>
      <c r="H37" s="92">
        <f t="shared" si="15"/>
        <v>1080841</v>
      </c>
      <c r="I37" s="90">
        <f t="shared" si="15"/>
        <v>782529</v>
      </c>
      <c r="J37" s="93">
        <f t="shared" si="15"/>
        <v>298312</v>
      </c>
      <c r="K37" s="94">
        <f t="shared" si="15"/>
        <v>6619159</v>
      </c>
      <c r="L37" s="90">
        <f t="shared" si="15"/>
        <v>4792271</v>
      </c>
      <c r="M37" s="95">
        <f t="shared" si="15"/>
        <v>1826888</v>
      </c>
      <c r="N37" s="116"/>
    </row>
    <row r="38" spans="2:16" ht="24.75" customHeight="1">
      <c r="B38" s="336" t="s">
        <v>63</v>
      </c>
      <c r="C38" s="349" t="s">
        <v>64</v>
      </c>
      <c r="D38" s="97" t="s">
        <v>65</v>
      </c>
      <c r="E38" s="98">
        <v>6000000</v>
      </c>
      <c r="F38" s="99">
        <f>ROUND(E38*$L$1,0)</f>
        <v>3978000</v>
      </c>
      <c r="G38" s="100">
        <f>E38-F38</f>
        <v>2022000</v>
      </c>
      <c r="H38" s="223">
        <v>0</v>
      </c>
      <c r="I38" s="99">
        <f>ROUND(H38*$L$1,0)</f>
        <v>0</v>
      </c>
      <c r="J38" s="102">
        <f>H38-I38</f>
        <v>0</v>
      </c>
      <c r="K38" s="103">
        <f>+E38-H38</f>
        <v>6000000</v>
      </c>
      <c r="L38" s="99">
        <f>ROUND(K38*$L$1,0)</f>
        <v>3978000</v>
      </c>
      <c r="M38" s="104">
        <f>K38-L38</f>
        <v>2022000</v>
      </c>
      <c r="N38" s="154" t="str">
        <f>CONCATENATE("保育部分 ",TEXT(+G38/E38,"0.0%"))</f>
        <v>保育部分 33.7%</v>
      </c>
    </row>
    <row r="39" spans="2:16" ht="24.75" customHeight="1">
      <c r="B39" s="337"/>
      <c r="C39" s="340"/>
      <c r="D39" s="155" t="s">
        <v>61</v>
      </c>
      <c r="E39" s="147">
        <v>600000</v>
      </c>
      <c r="F39" s="148">
        <f>ROUND(E39*$L$1,0)</f>
        <v>397800</v>
      </c>
      <c r="G39" s="149">
        <f>E39-F39</f>
        <v>202200</v>
      </c>
      <c r="H39" s="224">
        <v>0</v>
      </c>
      <c r="I39" s="148">
        <f>ROUND(H39*$L$1,0)</f>
        <v>0</v>
      </c>
      <c r="J39" s="151">
        <f>H39-I39</f>
        <v>0</v>
      </c>
      <c r="K39" s="152">
        <f>+E39-H39</f>
        <v>600000</v>
      </c>
      <c r="L39" s="148">
        <f>ROUND(K39*$L$1,0)</f>
        <v>397800</v>
      </c>
      <c r="M39" s="153">
        <f>K39-L39</f>
        <v>202200</v>
      </c>
      <c r="N39" s="156"/>
    </row>
    <row r="40" spans="2:16" ht="24.75" customHeight="1">
      <c r="B40" s="337"/>
      <c r="C40" s="341"/>
      <c r="D40" s="157" t="s">
        <v>62</v>
      </c>
      <c r="E40" s="158">
        <f>SUM(E38:E39)</f>
        <v>6600000</v>
      </c>
      <c r="F40" s="57">
        <f t="shared" ref="F40:M40" si="16">SUM(F38:F39)</f>
        <v>4375800</v>
      </c>
      <c r="G40" s="58">
        <f t="shared" si="16"/>
        <v>2224200</v>
      </c>
      <c r="H40" s="159">
        <f>SUM(H38:H39)</f>
        <v>0</v>
      </c>
      <c r="I40" s="57">
        <f t="shared" si="16"/>
        <v>0</v>
      </c>
      <c r="J40" s="59">
        <f t="shared" si="16"/>
        <v>0</v>
      </c>
      <c r="K40" s="60">
        <f t="shared" si="16"/>
        <v>6600000</v>
      </c>
      <c r="L40" s="57">
        <f t="shared" si="16"/>
        <v>4375800</v>
      </c>
      <c r="M40" s="61">
        <f t="shared" si="16"/>
        <v>2224200</v>
      </c>
      <c r="N40" s="160"/>
    </row>
    <row r="41" spans="2:16" ht="24.75" customHeight="1">
      <c r="B41" s="337"/>
      <c r="C41" s="342" t="s">
        <v>66</v>
      </c>
      <c r="D41" s="164" t="s">
        <v>88</v>
      </c>
      <c r="E41" s="41">
        <v>1000000</v>
      </c>
      <c r="F41" s="42">
        <f>ROUND(E41*$L$1,0)</f>
        <v>663000</v>
      </c>
      <c r="G41" s="43">
        <f>E41-F41</f>
        <v>337000</v>
      </c>
      <c r="H41" s="276">
        <f>E41</f>
        <v>1000000</v>
      </c>
      <c r="I41" s="42">
        <f>ROUND(H41*$L$1,0)</f>
        <v>663000</v>
      </c>
      <c r="J41" s="44">
        <f>H41-I41</f>
        <v>337000</v>
      </c>
      <c r="K41" s="45">
        <f>+E41-H41</f>
        <v>0</v>
      </c>
      <c r="L41" s="42">
        <f>ROUND(K41*$L$1,0)</f>
        <v>0</v>
      </c>
      <c r="M41" s="46">
        <f>K41-L41</f>
        <v>0</v>
      </c>
      <c r="N41" s="165"/>
    </row>
    <row r="42" spans="2:16" ht="24.75" customHeight="1">
      <c r="B42" s="337"/>
      <c r="C42" s="340"/>
      <c r="D42" s="155" t="s">
        <v>61</v>
      </c>
      <c r="E42" s="147">
        <v>100000</v>
      </c>
      <c r="F42" s="148">
        <f>ROUND(E42*$L$1,0)</f>
        <v>66300</v>
      </c>
      <c r="G42" s="149">
        <f>E42-F42</f>
        <v>33700</v>
      </c>
      <c r="H42" s="277">
        <f>+IF(E41=0,0,ROUNDUP(E42*H41/E41,0))</f>
        <v>100000</v>
      </c>
      <c r="I42" s="148">
        <f>ROUND(H42*$L$1,0)</f>
        <v>66300</v>
      </c>
      <c r="J42" s="151">
        <f>H42-I42</f>
        <v>33700</v>
      </c>
      <c r="K42" s="152">
        <f>+E42-H42</f>
        <v>0</v>
      </c>
      <c r="L42" s="148">
        <f>ROUND(K42*$L$1,0)</f>
        <v>0</v>
      </c>
      <c r="M42" s="153">
        <f>K42-L42</f>
        <v>0</v>
      </c>
      <c r="N42" s="156"/>
    </row>
    <row r="43" spans="2:16" ht="24.75" customHeight="1" thickBot="1">
      <c r="B43" s="337"/>
      <c r="C43" s="343"/>
      <c r="D43" s="166" t="s">
        <v>62</v>
      </c>
      <c r="E43" s="167">
        <f>SUM(E41:E42)</f>
        <v>1100000</v>
      </c>
      <c r="F43" s="168">
        <f t="shared" ref="F43:M43" si="17">SUM(F41:F42)</f>
        <v>729300</v>
      </c>
      <c r="G43" s="169">
        <f t="shared" si="17"/>
        <v>370700</v>
      </c>
      <c r="H43" s="170">
        <f>SUM(H41:H42)</f>
        <v>1100000</v>
      </c>
      <c r="I43" s="168">
        <f t="shared" si="17"/>
        <v>729300</v>
      </c>
      <c r="J43" s="171">
        <f t="shared" si="17"/>
        <v>370700</v>
      </c>
      <c r="K43" s="172">
        <f t="shared" si="17"/>
        <v>0</v>
      </c>
      <c r="L43" s="168">
        <f t="shared" si="17"/>
        <v>0</v>
      </c>
      <c r="M43" s="173">
        <f t="shared" si="17"/>
        <v>0</v>
      </c>
      <c r="N43" s="181"/>
    </row>
    <row r="44" spans="2:16" ht="24.75" customHeight="1" thickTop="1" thickBot="1">
      <c r="B44" s="338"/>
      <c r="C44" s="344" t="s">
        <v>67</v>
      </c>
      <c r="D44" s="345"/>
      <c r="E44" s="118">
        <f>SUM(E43,E40)</f>
        <v>7700000</v>
      </c>
      <c r="F44" s="119">
        <f t="shared" ref="F44:M44" si="18">SUM(F43,F40)</f>
        <v>5105100</v>
      </c>
      <c r="G44" s="120">
        <f t="shared" si="18"/>
        <v>2594900</v>
      </c>
      <c r="H44" s="121">
        <f>SUM(H43,H40)</f>
        <v>1100000</v>
      </c>
      <c r="I44" s="119">
        <f t="shared" si="18"/>
        <v>729300</v>
      </c>
      <c r="J44" s="122">
        <f t="shared" si="18"/>
        <v>370700</v>
      </c>
      <c r="K44" s="123">
        <f t="shared" si="18"/>
        <v>6600000</v>
      </c>
      <c r="L44" s="119">
        <f t="shared" si="18"/>
        <v>4375800</v>
      </c>
      <c r="M44" s="124">
        <f t="shared" si="18"/>
        <v>2224200</v>
      </c>
      <c r="N44" s="125"/>
    </row>
    <row r="45" spans="2:16" ht="24.75" customHeight="1">
      <c r="B45" s="336" t="s">
        <v>71</v>
      </c>
      <c r="C45" s="339" t="s">
        <v>64</v>
      </c>
      <c r="D45" s="209" t="s">
        <v>65</v>
      </c>
      <c r="E45" s="98">
        <v>20000000</v>
      </c>
      <c r="F45" s="99">
        <f>ROUND(E45*$L$1,0)</f>
        <v>13260000</v>
      </c>
      <c r="G45" s="100">
        <f>E45-F45</f>
        <v>6740000</v>
      </c>
      <c r="H45" s="223">
        <v>0</v>
      </c>
      <c r="I45" s="99">
        <f>ROUND(H45*$L$1,0)</f>
        <v>0</v>
      </c>
      <c r="J45" s="102">
        <f>H45-I45</f>
        <v>0</v>
      </c>
      <c r="K45" s="103">
        <f>+E45-H45</f>
        <v>20000000</v>
      </c>
      <c r="L45" s="99">
        <f>ROUND(K45*$L$1,0)</f>
        <v>13260000</v>
      </c>
      <c r="M45" s="104">
        <f>K45-L45</f>
        <v>6740000</v>
      </c>
      <c r="N45" s="154" t="str">
        <f>CONCATENATE("保育部分 ",TEXT(+G45/E45,"0.0%"))</f>
        <v>保育部分 33.7%</v>
      </c>
    </row>
    <row r="46" spans="2:16" ht="24.75" customHeight="1">
      <c r="B46" s="337"/>
      <c r="C46" s="340"/>
      <c r="D46" s="210" t="s">
        <v>72</v>
      </c>
      <c r="E46" s="147">
        <v>0</v>
      </c>
      <c r="F46" s="148">
        <f>ROUND(E46*$L$1,0)</f>
        <v>0</v>
      </c>
      <c r="G46" s="149">
        <f>E46-F46</f>
        <v>0</v>
      </c>
      <c r="H46" s="224">
        <v>0</v>
      </c>
      <c r="I46" s="148">
        <f>ROUND(H46*$L$1,0)</f>
        <v>0</v>
      </c>
      <c r="J46" s="151">
        <f>H46-I46</f>
        <v>0</v>
      </c>
      <c r="K46" s="152">
        <f>+E46-H46</f>
        <v>0</v>
      </c>
      <c r="L46" s="148">
        <f>ROUND(K46*$L$1,0)</f>
        <v>0</v>
      </c>
      <c r="M46" s="153">
        <f>K46-L46</f>
        <v>0</v>
      </c>
      <c r="N46" s="156"/>
    </row>
    <row r="47" spans="2:16" ht="24.75" customHeight="1">
      <c r="B47" s="337"/>
      <c r="C47" s="340"/>
      <c r="D47" s="210" t="s">
        <v>61</v>
      </c>
      <c r="E47" s="147">
        <v>2000000</v>
      </c>
      <c r="F47" s="148">
        <f>ROUND(E47*$L$1,0)</f>
        <v>1326000</v>
      </c>
      <c r="G47" s="149">
        <f>E47-F47</f>
        <v>674000</v>
      </c>
      <c r="H47" s="224">
        <v>0</v>
      </c>
      <c r="I47" s="148">
        <f>ROUND(H47*$L$1,0)</f>
        <v>0</v>
      </c>
      <c r="J47" s="151">
        <f>H47-I47</f>
        <v>0</v>
      </c>
      <c r="K47" s="152">
        <f>+E47-H47</f>
        <v>2000000</v>
      </c>
      <c r="L47" s="148">
        <f>ROUND(K47*$L$1,0)</f>
        <v>1326000</v>
      </c>
      <c r="M47" s="153">
        <f>K47-L47</f>
        <v>674000</v>
      </c>
      <c r="N47" s="62"/>
    </row>
    <row r="48" spans="2:16" ht="24.75" customHeight="1">
      <c r="B48" s="337"/>
      <c r="C48" s="341"/>
      <c r="D48" s="55" t="s">
        <v>62</v>
      </c>
      <c r="E48" s="174">
        <f>SUM(E45:E47)</f>
        <v>22000000</v>
      </c>
      <c r="F48" s="175">
        <f t="shared" ref="F48:M48" si="19">SUM(F45:F47)</f>
        <v>14586000</v>
      </c>
      <c r="G48" s="176">
        <f t="shared" si="19"/>
        <v>7414000</v>
      </c>
      <c r="H48" s="177">
        <f t="shared" si="19"/>
        <v>0</v>
      </c>
      <c r="I48" s="175">
        <f t="shared" si="19"/>
        <v>0</v>
      </c>
      <c r="J48" s="178">
        <f t="shared" si="19"/>
        <v>0</v>
      </c>
      <c r="K48" s="179">
        <f t="shared" si="19"/>
        <v>22000000</v>
      </c>
      <c r="L48" s="175">
        <f t="shared" si="19"/>
        <v>14586000</v>
      </c>
      <c r="M48" s="180">
        <f t="shared" si="19"/>
        <v>7414000</v>
      </c>
      <c r="N48" s="117"/>
    </row>
    <row r="49" spans="2:14" ht="24.75" customHeight="1">
      <c r="B49" s="337"/>
      <c r="C49" s="342" t="s">
        <v>66</v>
      </c>
      <c r="D49" s="164" t="s">
        <v>89</v>
      </c>
      <c r="E49" s="41">
        <v>3000000</v>
      </c>
      <c r="F49" s="42">
        <f>ROUND(E49*$L$1,0)</f>
        <v>1989000</v>
      </c>
      <c r="G49" s="43">
        <f>E49-F49</f>
        <v>1011000</v>
      </c>
      <c r="H49" s="276">
        <f>E49</f>
        <v>3000000</v>
      </c>
      <c r="I49" s="42">
        <f>ROUND(H49*$L$1,0)</f>
        <v>1989000</v>
      </c>
      <c r="J49" s="44">
        <f>H49-I49</f>
        <v>1011000</v>
      </c>
      <c r="K49" s="45">
        <f>+E49-H49</f>
        <v>0</v>
      </c>
      <c r="L49" s="42">
        <f>ROUND(K49*$L$1,0)</f>
        <v>0</v>
      </c>
      <c r="M49" s="46">
        <f>K49-L49</f>
        <v>0</v>
      </c>
      <c r="N49" s="165"/>
    </row>
    <row r="50" spans="2:14" ht="24.75" customHeight="1">
      <c r="B50" s="337"/>
      <c r="C50" s="340"/>
      <c r="D50" s="155" t="s">
        <v>61</v>
      </c>
      <c r="E50" s="147">
        <v>300000</v>
      </c>
      <c r="F50" s="148">
        <f>ROUND(E50*$L$1,0)</f>
        <v>198900</v>
      </c>
      <c r="G50" s="149">
        <f>E50-F50</f>
        <v>101100</v>
      </c>
      <c r="H50" s="277">
        <f>+IF(E49=0,0,ROUNDUP(E50*H49/E49,0))</f>
        <v>300000</v>
      </c>
      <c r="I50" s="148">
        <f>ROUND(H50*$L$1,0)</f>
        <v>198900</v>
      </c>
      <c r="J50" s="151">
        <f>H50-I50</f>
        <v>101100</v>
      </c>
      <c r="K50" s="152">
        <f>+E50-H50</f>
        <v>0</v>
      </c>
      <c r="L50" s="148">
        <f>ROUND(K50*$L$1,0)</f>
        <v>0</v>
      </c>
      <c r="M50" s="153">
        <f>K50-L50</f>
        <v>0</v>
      </c>
      <c r="N50" s="156"/>
    </row>
    <row r="51" spans="2:14" ht="24.75" customHeight="1" thickBot="1">
      <c r="B51" s="337"/>
      <c r="C51" s="343"/>
      <c r="D51" s="166" t="s">
        <v>62</v>
      </c>
      <c r="E51" s="167">
        <f>SUM(E49:E50)</f>
        <v>3300000</v>
      </c>
      <c r="F51" s="168">
        <f t="shared" ref="F51:M51" si="20">SUM(F49:F50)</f>
        <v>2187900</v>
      </c>
      <c r="G51" s="169">
        <f t="shared" si="20"/>
        <v>1112100</v>
      </c>
      <c r="H51" s="170">
        <f t="shared" si="20"/>
        <v>3300000</v>
      </c>
      <c r="I51" s="168">
        <f t="shared" si="20"/>
        <v>2187900</v>
      </c>
      <c r="J51" s="171">
        <f t="shared" si="20"/>
        <v>1112100</v>
      </c>
      <c r="K51" s="172">
        <f t="shared" si="20"/>
        <v>0</v>
      </c>
      <c r="L51" s="168">
        <f t="shared" si="20"/>
        <v>0</v>
      </c>
      <c r="M51" s="173">
        <f t="shared" si="20"/>
        <v>0</v>
      </c>
      <c r="N51" s="181"/>
    </row>
    <row r="52" spans="2:14" ht="24.75" customHeight="1" thickTop="1" thickBot="1">
      <c r="B52" s="338"/>
      <c r="C52" s="344" t="s">
        <v>67</v>
      </c>
      <c r="D52" s="345"/>
      <c r="E52" s="118">
        <f t="shared" ref="E52:M52" si="21">SUM(E51,E48)</f>
        <v>25300000</v>
      </c>
      <c r="F52" s="119">
        <f t="shared" si="21"/>
        <v>16773900</v>
      </c>
      <c r="G52" s="120">
        <f t="shared" si="21"/>
        <v>8526100</v>
      </c>
      <c r="H52" s="121">
        <f t="shared" si="21"/>
        <v>3300000</v>
      </c>
      <c r="I52" s="119">
        <f t="shared" si="21"/>
        <v>2187900</v>
      </c>
      <c r="J52" s="122">
        <f t="shared" si="21"/>
        <v>1112100</v>
      </c>
      <c r="K52" s="123">
        <f t="shared" si="21"/>
        <v>22000000</v>
      </c>
      <c r="L52" s="119">
        <f t="shared" si="21"/>
        <v>14586000</v>
      </c>
      <c r="M52" s="124">
        <f t="shared" si="21"/>
        <v>7414000</v>
      </c>
      <c r="N52" s="125"/>
    </row>
    <row r="53" spans="2:14" ht="24.75" customHeight="1" thickBot="1">
      <c r="B53" s="346" t="s">
        <v>68</v>
      </c>
      <c r="C53" s="347"/>
      <c r="D53" s="348"/>
      <c r="E53" s="205">
        <v>1500000</v>
      </c>
      <c r="F53" s="126"/>
      <c r="G53" s="127">
        <f>E53-F53</f>
        <v>1500000</v>
      </c>
      <c r="H53" s="206">
        <v>300000</v>
      </c>
      <c r="I53" s="126"/>
      <c r="J53" s="128">
        <f>H53-I53</f>
        <v>300000</v>
      </c>
      <c r="K53" s="129">
        <f>+E53-H53</f>
        <v>1200000</v>
      </c>
      <c r="L53" s="126"/>
      <c r="M53" s="130">
        <f>K53-L53</f>
        <v>1200000</v>
      </c>
      <c r="N53" s="131"/>
    </row>
    <row r="54" spans="2:14" ht="24.75" customHeight="1" thickBot="1">
      <c r="B54" s="333" t="s">
        <v>69</v>
      </c>
      <c r="C54" s="334"/>
      <c r="D54" s="335"/>
      <c r="E54" s="132">
        <v>0</v>
      </c>
      <c r="F54" s="133"/>
      <c r="G54" s="134">
        <f>E54-F54</f>
        <v>0</v>
      </c>
      <c r="H54" s="135">
        <v>0</v>
      </c>
      <c r="I54" s="133"/>
      <c r="J54" s="137">
        <f>H54-I54</f>
        <v>0</v>
      </c>
      <c r="K54" s="138">
        <f>+E54-H54</f>
        <v>0</v>
      </c>
      <c r="L54" s="133"/>
      <c r="M54" s="139">
        <f>K54-L54</f>
        <v>0</v>
      </c>
      <c r="N54" s="140"/>
    </row>
    <row r="55" spans="2:14" ht="15" customHeight="1" thickBot="1">
      <c r="B55" s="208"/>
      <c r="C55" s="208"/>
      <c r="D55" s="208"/>
      <c r="E55" s="141"/>
      <c r="F55" s="142"/>
      <c r="G55" s="142"/>
      <c r="H55" s="143"/>
      <c r="I55" s="142"/>
      <c r="J55" s="142"/>
      <c r="K55" s="142"/>
      <c r="L55" s="142"/>
      <c r="M55" s="142"/>
      <c r="N55" s="144"/>
    </row>
    <row r="56" spans="2:14" ht="24.75" customHeight="1" thickBot="1">
      <c r="B56" s="333" t="s">
        <v>70</v>
      </c>
      <c r="C56" s="334"/>
      <c r="D56" s="335"/>
      <c r="E56" s="145">
        <f>SUM(E28,E37,E44,E52,E53,E54)</f>
        <v>325780000</v>
      </c>
      <c r="F56" s="136">
        <f>SUM(F28,F37,F44,F52,F53,F54)</f>
        <v>232765720</v>
      </c>
      <c r="G56" s="134">
        <f t="shared" ref="G56:M56" si="22">SUM(G28,G37,G44,G52,G53,G54)</f>
        <v>93014280</v>
      </c>
      <c r="H56" s="146">
        <f t="shared" si="22"/>
        <v>34777758</v>
      </c>
      <c r="I56" s="136">
        <f t="shared" si="22"/>
        <v>24693497</v>
      </c>
      <c r="J56" s="137">
        <f t="shared" si="22"/>
        <v>10084261</v>
      </c>
      <c r="K56" s="138">
        <f t="shared" si="22"/>
        <v>291002242</v>
      </c>
      <c r="L56" s="136">
        <f t="shared" si="22"/>
        <v>208072223</v>
      </c>
      <c r="M56" s="139">
        <f t="shared" si="22"/>
        <v>82930019</v>
      </c>
      <c r="N56" s="140"/>
    </row>
  </sheetData>
  <mergeCells count="35">
    <mergeCell ref="I1:J2"/>
    <mergeCell ref="I4:J5"/>
    <mergeCell ref="E6:J6"/>
    <mergeCell ref="B7:D8"/>
    <mergeCell ref="E7:E8"/>
    <mergeCell ref="F7:G7"/>
    <mergeCell ref="H7:H8"/>
    <mergeCell ref="I7:J7"/>
    <mergeCell ref="B1:D1"/>
    <mergeCell ref="L7:M7"/>
    <mergeCell ref="N7:N8"/>
    <mergeCell ref="B9:B28"/>
    <mergeCell ref="C9:C18"/>
    <mergeCell ref="C19:C23"/>
    <mergeCell ref="C24:D24"/>
    <mergeCell ref="C25:D25"/>
    <mergeCell ref="C26:D26"/>
    <mergeCell ref="C27:D27"/>
    <mergeCell ref="B38:B44"/>
    <mergeCell ref="C38:C40"/>
    <mergeCell ref="C41:C43"/>
    <mergeCell ref="C44:D44"/>
    <mergeCell ref="K7:K8"/>
    <mergeCell ref="C28:D28"/>
    <mergeCell ref="B29:B37"/>
    <mergeCell ref="C29:C32"/>
    <mergeCell ref="C33:C36"/>
    <mergeCell ref="C37:D37"/>
    <mergeCell ref="B56:D56"/>
    <mergeCell ref="B45:B52"/>
    <mergeCell ref="C45:C48"/>
    <mergeCell ref="C49:C51"/>
    <mergeCell ref="C52:D52"/>
    <mergeCell ref="B53:D53"/>
    <mergeCell ref="B54:D54"/>
  </mergeCells>
  <phoneticPr fontId="3"/>
  <pageMargins left="0.70866141732283472" right="0.70866141732283472" top="0.55118110236220474" bottom="0.55118110236220474" header="0.31496062992125984" footer="0.31496062992125984"/>
  <pageSetup paperSize="9" scale="3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①按分率算定表（本体）</vt:lpstr>
      <vt:lpstr>②按分率算定表 (解体・仮設)</vt:lpstr>
      <vt:lpstr>実支出予定額算定表</vt:lpstr>
      <vt:lpstr>実支出予定額算定表(記載例)</vt:lpstr>
      <vt:lpstr>'①按分率算定表（本体）'!Print_Area</vt:lpstr>
      <vt:lpstr>'②按分率算定表 (解体・仮設)'!Print_Area</vt:lpstr>
      <vt:lpstr>実支出予定額算定表!Print_Area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瀨野　雅貴</cp:lastModifiedBy>
  <cp:lastPrinted>2025-02-21T05:01:11Z</cp:lastPrinted>
  <dcterms:created xsi:type="dcterms:W3CDTF">2017-11-28T13:43:03Z</dcterms:created>
  <dcterms:modified xsi:type="dcterms:W3CDTF">2025-02-21T05:01:26Z</dcterms:modified>
</cp:coreProperties>
</file>