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.133.151\share【新】\20 【企画係】\06 施設整備（新規・耐震老朽）\耐震・老朽整備（公募・選定）\07 R7年度着工分\02 募集要領等\"/>
    </mc:Choice>
  </mc:AlternateContent>
  <xr:revisionPtr revIDLastSave="0" documentId="13_ncr:1_{5F908BD6-0B84-473F-B028-78DB94EFA5BE}" xr6:coauthVersionLast="47" xr6:coauthVersionMax="47" xr10:uidLastSave="{00000000-0000-0000-0000-000000000000}"/>
  <bookViews>
    <workbookView xWindow="-98" yWindow="-98" windowWidth="19396" windowHeight="11596" activeTab="1" xr2:uid="{00000000-000D-0000-FFFF-FFFF00000000}"/>
  </bookViews>
  <sheets>
    <sheet name="実支出予定額算定表" sheetId="8" r:id="rId1"/>
    <sheet name="実支出予定額算定表 (記載例)" sheetId="9" r:id="rId2"/>
  </sheets>
  <definedNames>
    <definedName name="_xlnm.Print_Area" localSheetId="0">実支出予定額算定表!$A$1:$N$56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9" l="1"/>
  <c r="H41" i="9"/>
  <c r="H49" i="8"/>
  <c r="H41" i="8"/>
  <c r="H50" i="8" l="1"/>
  <c r="K54" i="9" l="1"/>
  <c r="M54" i="9" s="1"/>
  <c r="J54" i="9"/>
  <c r="G54" i="9"/>
  <c r="K53" i="9"/>
  <c r="M53" i="9" s="1"/>
  <c r="J53" i="9"/>
  <c r="G53" i="9"/>
  <c r="E51" i="9"/>
  <c r="H50" i="9"/>
  <c r="K50" i="9" s="1"/>
  <c r="L50" i="9" s="1"/>
  <c r="F50" i="9"/>
  <c r="G50" i="9" s="1"/>
  <c r="K49" i="9"/>
  <c r="I49" i="9"/>
  <c r="J49" i="9" s="1"/>
  <c r="F49" i="9"/>
  <c r="H48" i="9"/>
  <c r="E48" i="9"/>
  <c r="K47" i="9"/>
  <c r="I47" i="9"/>
  <c r="J47" i="9" s="1"/>
  <c r="F47" i="9"/>
  <c r="K46" i="9"/>
  <c r="L46" i="9" s="1"/>
  <c r="M46" i="9" s="1"/>
  <c r="I46" i="9"/>
  <c r="J46" i="9" s="1"/>
  <c r="F46" i="9"/>
  <c r="G46" i="9" s="1"/>
  <c r="K45" i="9"/>
  <c r="I45" i="9"/>
  <c r="F45" i="9"/>
  <c r="G45" i="9" s="1"/>
  <c r="N45" i="9" s="1"/>
  <c r="E43" i="9"/>
  <c r="E44" i="9" s="1"/>
  <c r="H42" i="9"/>
  <c r="K42" i="9" s="1"/>
  <c r="F42" i="9"/>
  <c r="G42" i="9" s="1"/>
  <c r="K41" i="9"/>
  <c r="L41" i="9" s="1"/>
  <c r="I41" i="9"/>
  <c r="J41" i="9" s="1"/>
  <c r="F41" i="9"/>
  <c r="G41" i="9" s="1"/>
  <c r="H40" i="9"/>
  <c r="E40" i="9"/>
  <c r="K39" i="9"/>
  <c r="L39" i="9" s="1"/>
  <c r="I39" i="9"/>
  <c r="F39" i="9"/>
  <c r="G39" i="9" s="1"/>
  <c r="K38" i="9"/>
  <c r="I38" i="9"/>
  <c r="J38" i="9" s="1"/>
  <c r="F38" i="9"/>
  <c r="E36" i="9"/>
  <c r="H35" i="9"/>
  <c r="I35" i="9" s="1"/>
  <c r="F35" i="9"/>
  <c r="G35" i="9" s="1"/>
  <c r="K34" i="9"/>
  <c r="I34" i="9"/>
  <c r="J34" i="9" s="1"/>
  <c r="F34" i="9"/>
  <c r="G34" i="9" s="1"/>
  <c r="K33" i="9"/>
  <c r="L33" i="9" s="1"/>
  <c r="M33" i="9" s="1"/>
  <c r="I33" i="9"/>
  <c r="F33" i="9"/>
  <c r="G33" i="9" s="1"/>
  <c r="E32" i="9"/>
  <c r="E37" i="9" s="1"/>
  <c r="H31" i="9"/>
  <c r="I31" i="9" s="1"/>
  <c r="F31" i="9"/>
  <c r="G31" i="9" s="1"/>
  <c r="H30" i="9"/>
  <c r="F30" i="9"/>
  <c r="G30" i="9" s="1"/>
  <c r="K29" i="9"/>
  <c r="L29" i="9" s="1"/>
  <c r="I29" i="9"/>
  <c r="F29" i="9"/>
  <c r="F27" i="9"/>
  <c r="G27" i="9" s="1"/>
  <c r="N25" i="9"/>
  <c r="F25" i="9"/>
  <c r="G25" i="9" s="1"/>
  <c r="E23" i="9"/>
  <c r="N22" i="9"/>
  <c r="F22" i="9"/>
  <c r="G22" i="9" s="1"/>
  <c r="F21" i="9"/>
  <c r="G21" i="9" s="1"/>
  <c r="F20" i="9"/>
  <c r="G20" i="9" s="1"/>
  <c r="F19" i="9"/>
  <c r="H18" i="9"/>
  <c r="E18" i="9"/>
  <c r="H19" i="9" s="1"/>
  <c r="I19" i="9" s="1"/>
  <c r="K17" i="9"/>
  <c r="I17" i="9"/>
  <c r="J17" i="9" s="1"/>
  <c r="F17" i="9"/>
  <c r="G17" i="9" s="1"/>
  <c r="K16" i="9"/>
  <c r="L16" i="9" s="1"/>
  <c r="I16" i="9"/>
  <c r="J16" i="9" s="1"/>
  <c r="F16" i="9"/>
  <c r="G16" i="9" s="1"/>
  <c r="K15" i="9"/>
  <c r="L15" i="9" s="1"/>
  <c r="M15" i="9" s="1"/>
  <c r="I15" i="9"/>
  <c r="J15" i="9" s="1"/>
  <c r="F15" i="9"/>
  <c r="G15" i="9" s="1"/>
  <c r="K14" i="9"/>
  <c r="L14" i="9" s="1"/>
  <c r="M14" i="9" s="1"/>
  <c r="I14" i="9"/>
  <c r="J14" i="9" s="1"/>
  <c r="F14" i="9"/>
  <c r="G14" i="9" s="1"/>
  <c r="K13" i="9"/>
  <c r="I13" i="9"/>
  <c r="J13" i="9" s="1"/>
  <c r="F13" i="9"/>
  <c r="G13" i="9" s="1"/>
  <c r="K12" i="9"/>
  <c r="L12" i="9" s="1"/>
  <c r="I12" i="9"/>
  <c r="J12" i="9" s="1"/>
  <c r="F12" i="9"/>
  <c r="G12" i="9" s="1"/>
  <c r="L11" i="9"/>
  <c r="M11" i="9" s="1"/>
  <c r="K11" i="9"/>
  <c r="I11" i="9"/>
  <c r="J11" i="9" s="1"/>
  <c r="F11" i="9"/>
  <c r="G11" i="9" s="1"/>
  <c r="K10" i="9"/>
  <c r="L10" i="9" s="1"/>
  <c r="M10" i="9" s="1"/>
  <c r="I10" i="9"/>
  <c r="F10" i="9"/>
  <c r="K9" i="9"/>
  <c r="I9" i="9"/>
  <c r="J9" i="9" s="1"/>
  <c r="F9" i="9"/>
  <c r="G9" i="9" s="1"/>
  <c r="K54" i="8"/>
  <c r="M54" i="8" s="1"/>
  <c r="J54" i="8"/>
  <c r="G54" i="8"/>
  <c r="K53" i="8"/>
  <c r="M53" i="8" s="1"/>
  <c r="J53" i="8"/>
  <c r="G53" i="8"/>
  <c r="H51" i="8"/>
  <c r="E51" i="8"/>
  <c r="K50" i="8"/>
  <c r="K49" i="8"/>
  <c r="K51" i="8" s="1"/>
  <c r="H48" i="8"/>
  <c r="E48" i="8"/>
  <c r="K47" i="8"/>
  <c r="K46" i="8"/>
  <c r="K45" i="8"/>
  <c r="E43" i="8"/>
  <c r="H42" i="8"/>
  <c r="K42" i="8" s="1"/>
  <c r="K41" i="8"/>
  <c r="H40" i="8"/>
  <c r="E40" i="8"/>
  <c r="K39" i="8"/>
  <c r="K38" i="8"/>
  <c r="E36" i="8"/>
  <c r="H35" i="8"/>
  <c r="K35" i="8" s="1"/>
  <c r="K34" i="8"/>
  <c r="K33" i="8"/>
  <c r="E32" i="8"/>
  <c r="H31" i="8"/>
  <c r="K31" i="8" s="1"/>
  <c r="H30" i="8"/>
  <c r="H32" i="8" s="1"/>
  <c r="K29" i="8"/>
  <c r="N25" i="8"/>
  <c r="E23" i="8"/>
  <c r="N22" i="8"/>
  <c r="H18" i="8"/>
  <c r="E18" i="8"/>
  <c r="K17" i="8"/>
  <c r="K16" i="8"/>
  <c r="K15" i="8"/>
  <c r="K14" i="8"/>
  <c r="K13" i="8"/>
  <c r="K12" i="8"/>
  <c r="K11" i="8"/>
  <c r="K10" i="8"/>
  <c r="K9" i="8"/>
  <c r="H52" i="8" l="1"/>
  <c r="K30" i="8"/>
  <c r="H36" i="9"/>
  <c r="F40" i="9"/>
  <c r="I48" i="9"/>
  <c r="G43" i="9"/>
  <c r="E44" i="8"/>
  <c r="E37" i="8"/>
  <c r="K40" i="8"/>
  <c r="M12" i="9"/>
  <c r="H21" i="9"/>
  <c r="K21" i="9" s="1"/>
  <c r="L21" i="9" s="1"/>
  <c r="M21" i="9" s="1"/>
  <c r="E24" i="8"/>
  <c r="E26" i="8" s="1"/>
  <c r="L34" i="9"/>
  <c r="M34" i="9" s="1"/>
  <c r="I42" i="9"/>
  <c r="J42" i="9" s="1"/>
  <c r="J43" i="9" s="1"/>
  <c r="H51" i="9"/>
  <c r="H52" i="9" s="1"/>
  <c r="H43" i="9"/>
  <c r="H44" i="9" s="1"/>
  <c r="N18" i="8"/>
  <c r="H36" i="8"/>
  <c r="H37" i="8" s="1"/>
  <c r="E52" i="8"/>
  <c r="F32" i="9"/>
  <c r="I40" i="9"/>
  <c r="L45" i="9"/>
  <c r="M45" i="9" s="1"/>
  <c r="I50" i="9"/>
  <c r="I51" i="9" s="1"/>
  <c r="I52" i="9" s="1"/>
  <c r="M50" i="9"/>
  <c r="N18" i="9"/>
  <c r="H20" i="9"/>
  <c r="I20" i="9" s="1"/>
  <c r="H22" i="9"/>
  <c r="K22" i="9" s="1"/>
  <c r="F43" i="9"/>
  <c r="J39" i="9"/>
  <c r="J40" i="9" s="1"/>
  <c r="I43" i="9"/>
  <c r="G29" i="9"/>
  <c r="G32" i="9" s="1"/>
  <c r="F36" i="9"/>
  <c r="F37" i="9" s="1"/>
  <c r="F18" i="9"/>
  <c r="G36" i="9"/>
  <c r="K40" i="9"/>
  <c r="G10" i="9"/>
  <c r="G18" i="9" s="1"/>
  <c r="M16" i="9"/>
  <c r="E24" i="9"/>
  <c r="G38" i="9"/>
  <c r="L38" i="9"/>
  <c r="L40" i="9" s="1"/>
  <c r="F44" i="9"/>
  <c r="J45" i="9"/>
  <c r="J48" i="9" s="1"/>
  <c r="H19" i="8"/>
  <c r="N19" i="8" s="1"/>
  <c r="K19" i="9"/>
  <c r="N19" i="9"/>
  <c r="K36" i="8"/>
  <c r="L47" i="9"/>
  <c r="M47" i="9" s="1"/>
  <c r="K18" i="8"/>
  <c r="G47" i="9"/>
  <c r="G48" i="9" s="1"/>
  <c r="F48" i="9"/>
  <c r="K32" i="8"/>
  <c r="K43" i="8"/>
  <c r="K18" i="9"/>
  <c r="J19" i="9"/>
  <c r="K30" i="9"/>
  <c r="I30" i="9"/>
  <c r="J30" i="9" s="1"/>
  <c r="E52" i="9"/>
  <c r="H20" i="8"/>
  <c r="N20" i="8" s="1"/>
  <c r="H21" i="8"/>
  <c r="N21" i="8" s="1"/>
  <c r="H22" i="8"/>
  <c r="H43" i="8"/>
  <c r="H44" i="8" s="1"/>
  <c r="K48" i="8"/>
  <c r="K52" i="8" s="1"/>
  <c r="M29" i="9"/>
  <c r="H32" i="9"/>
  <c r="H37" i="9" s="1"/>
  <c r="I18" i="9"/>
  <c r="J10" i="9"/>
  <c r="J18" i="9" s="1"/>
  <c r="K20" i="9"/>
  <c r="I36" i="9"/>
  <c r="J33" i="9"/>
  <c r="K35" i="9"/>
  <c r="J35" i="9"/>
  <c r="M39" i="9"/>
  <c r="L42" i="9"/>
  <c r="M42" i="9" s="1"/>
  <c r="K48" i="9"/>
  <c r="K51" i="9"/>
  <c r="L49" i="9"/>
  <c r="L51" i="9" s="1"/>
  <c r="L9" i="9"/>
  <c r="L13" i="9"/>
  <c r="M13" i="9" s="1"/>
  <c r="L17" i="9"/>
  <c r="M17" i="9" s="1"/>
  <c r="F23" i="9"/>
  <c r="G19" i="9"/>
  <c r="G23" i="9" s="1"/>
  <c r="J29" i="9"/>
  <c r="K31" i="9"/>
  <c r="J31" i="9"/>
  <c r="K43" i="9"/>
  <c r="M41" i="9"/>
  <c r="F51" i="9"/>
  <c r="G49" i="9"/>
  <c r="G51" i="9" s="1"/>
  <c r="H23" i="9" l="1"/>
  <c r="H24" i="9" s="1"/>
  <c r="K44" i="8"/>
  <c r="I44" i="9"/>
  <c r="I32" i="9"/>
  <c r="I21" i="9"/>
  <c r="J21" i="9" s="1"/>
  <c r="N21" i="9"/>
  <c r="M48" i="9"/>
  <c r="J44" i="9"/>
  <c r="J50" i="9"/>
  <c r="J51" i="9" s="1"/>
  <c r="J52" i="9" s="1"/>
  <c r="F24" i="9"/>
  <c r="F26" i="9" s="1"/>
  <c r="F28" i="9" s="1"/>
  <c r="K37" i="8"/>
  <c r="G37" i="9"/>
  <c r="J20" i="9"/>
  <c r="N20" i="9"/>
  <c r="N23" i="9"/>
  <c r="I22" i="9"/>
  <c r="J22" i="9" s="1"/>
  <c r="L48" i="9"/>
  <c r="L18" i="9"/>
  <c r="G24" i="9"/>
  <c r="G26" i="9" s="1"/>
  <c r="G28" i="9" s="1"/>
  <c r="L22" i="9"/>
  <c r="M22" i="9" s="1"/>
  <c r="M9" i="9"/>
  <c r="M18" i="9" s="1"/>
  <c r="L31" i="9"/>
  <c r="M31" i="9" s="1"/>
  <c r="L52" i="9"/>
  <c r="K36" i="9"/>
  <c r="L35" i="9"/>
  <c r="L36" i="9" s="1"/>
  <c r="E26" i="9"/>
  <c r="N24" i="9"/>
  <c r="G52" i="9"/>
  <c r="J36" i="9"/>
  <c r="H23" i="8"/>
  <c r="K19" i="8"/>
  <c r="M38" i="9"/>
  <c r="M40" i="9" s="1"/>
  <c r="K22" i="8"/>
  <c r="K21" i="8"/>
  <c r="L30" i="9"/>
  <c r="K32" i="9"/>
  <c r="L43" i="9"/>
  <c r="L44" i="9" s="1"/>
  <c r="M43" i="9"/>
  <c r="J32" i="9"/>
  <c r="M49" i="9"/>
  <c r="M51" i="9" s="1"/>
  <c r="K20" i="8"/>
  <c r="H25" i="9"/>
  <c r="F52" i="9"/>
  <c r="K44" i="9"/>
  <c r="K52" i="9"/>
  <c r="I37" i="9"/>
  <c r="L20" i="9"/>
  <c r="M20" i="9" s="1"/>
  <c r="K23" i="9"/>
  <c r="K24" i="9" s="1"/>
  <c r="L19" i="9"/>
  <c r="M19" i="9" s="1"/>
  <c r="N38" i="9"/>
  <c r="G40" i="9"/>
  <c r="G44" i="9" s="1"/>
  <c r="E28" i="8"/>
  <c r="F56" i="9" l="1"/>
  <c r="M52" i="9"/>
  <c r="I23" i="9"/>
  <c r="I24" i="9" s="1"/>
  <c r="J23" i="9"/>
  <c r="J24" i="9" s="1"/>
  <c r="M44" i="9"/>
  <c r="K25" i="9"/>
  <c r="I25" i="9"/>
  <c r="J25" i="9" s="1"/>
  <c r="H24" i="8"/>
  <c r="N23" i="8"/>
  <c r="L32" i="9"/>
  <c r="L37" i="9" s="1"/>
  <c r="E28" i="9"/>
  <c r="K37" i="9"/>
  <c r="E56" i="8"/>
  <c r="M23" i="9"/>
  <c r="M24" i="9" s="1"/>
  <c r="K23" i="8"/>
  <c r="K24" i="8" s="1"/>
  <c r="J37" i="9"/>
  <c r="M35" i="9"/>
  <c r="M36" i="9" s="1"/>
  <c r="L23" i="9"/>
  <c r="L24" i="9" s="1"/>
  <c r="H26" i="9"/>
  <c r="N26" i="9" s="1"/>
  <c r="M30" i="9"/>
  <c r="M32" i="9" s="1"/>
  <c r="G56" i="9"/>
  <c r="J26" i="9" l="1"/>
  <c r="I26" i="9"/>
  <c r="L25" i="9"/>
  <c r="L26" i="9" s="1"/>
  <c r="M37" i="9"/>
  <c r="H25" i="8"/>
  <c r="H26" i="8" s="1"/>
  <c r="N24" i="8"/>
  <c r="H27" i="9"/>
  <c r="H28" i="9" s="1"/>
  <c r="H56" i="9" s="1"/>
  <c r="E56" i="9"/>
  <c r="K26" i="9"/>
  <c r="I46" i="8" l="1"/>
  <c r="J46" i="8" s="1"/>
  <c r="M25" i="9"/>
  <c r="M26" i="9" s="1"/>
  <c r="H27" i="8"/>
  <c r="N26" i="8"/>
  <c r="N33" i="9"/>
  <c r="K25" i="8"/>
  <c r="K26" i="8" s="1"/>
  <c r="N28" i="9"/>
  <c r="I27" i="9"/>
  <c r="J27" i="9" s="1"/>
  <c r="J28" i="9" s="1"/>
  <c r="J56" i="9" s="1"/>
  <c r="N27" i="9"/>
  <c r="K27" i="9"/>
  <c r="H28" i="8" l="1"/>
  <c r="H56" i="8" s="1"/>
  <c r="N27" i="8"/>
  <c r="I38" i="8"/>
  <c r="J38" i="8" s="1"/>
  <c r="I39" i="8"/>
  <c r="J39" i="8" s="1"/>
  <c r="I42" i="8"/>
  <c r="J42" i="8" s="1"/>
  <c r="F38" i="8"/>
  <c r="G38" i="8" s="1"/>
  <c r="L46" i="8"/>
  <c r="M46" i="8" s="1"/>
  <c r="L38" i="8"/>
  <c r="M38" i="8" s="1"/>
  <c r="L47" i="8"/>
  <c r="M47" i="8" s="1"/>
  <c r="F46" i="8"/>
  <c r="G46" i="8" s="1"/>
  <c r="F45" i="8"/>
  <c r="G45" i="8" s="1"/>
  <c r="L39" i="8"/>
  <c r="M39" i="8" s="1"/>
  <c r="F50" i="8"/>
  <c r="G50" i="8" s="1"/>
  <c r="I49" i="8"/>
  <c r="J49" i="8" s="1"/>
  <c r="F39" i="8"/>
  <c r="G39" i="8" s="1"/>
  <c r="F42" i="8"/>
  <c r="G42" i="8" s="1"/>
  <c r="L41" i="8"/>
  <c r="M41" i="8" s="1"/>
  <c r="L45" i="8"/>
  <c r="M45" i="8" s="1"/>
  <c r="L50" i="8"/>
  <c r="M50" i="8" s="1"/>
  <c r="F47" i="8"/>
  <c r="G47" i="8" s="1"/>
  <c r="I47" i="8"/>
  <c r="J47" i="8" s="1"/>
  <c r="F41" i="8"/>
  <c r="L42" i="8"/>
  <c r="M42" i="8" s="1"/>
  <c r="L49" i="8"/>
  <c r="M49" i="8" s="1"/>
  <c r="I50" i="8"/>
  <c r="J50" i="8" s="1"/>
  <c r="I41" i="8"/>
  <c r="J41" i="8" s="1"/>
  <c r="F49" i="8"/>
  <c r="I45" i="8"/>
  <c r="J45" i="8" s="1"/>
  <c r="N33" i="8"/>
  <c r="I28" i="9"/>
  <c r="I56" i="9" s="1"/>
  <c r="L27" i="9"/>
  <c r="L28" i="9" s="1"/>
  <c r="L56" i="9" s="1"/>
  <c r="K28" i="9"/>
  <c r="K56" i="9" s="1"/>
  <c r="K27" i="8"/>
  <c r="K28" i="8" s="1"/>
  <c r="K56" i="8" s="1"/>
  <c r="J40" i="8" l="1"/>
  <c r="N28" i="8"/>
  <c r="I40" i="8"/>
  <c r="F51" i="8"/>
  <c r="M43" i="8"/>
  <c r="L40" i="8"/>
  <c r="M48" i="8"/>
  <c r="M40" i="8"/>
  <c r="F43" i="8"/>
  <c r="G49" i="8"/>
  <c r="G51" i="8" s="1"/>
  <c r="I48" i="8"/>
  <c r="I43" i="8"/>
  <c r="G41" i="8"/>
  <c r="G43" i="8" s="1"/>
  <c r="L48" i="8"/>
  <c r="L51" i="8"/>
  <c r="F40" i="8"/>
  <c r="I51" i="8"/>
  <c r="L43" i="8"/>
  <c r="J48" i="8"/>
  <c r="M51" i="8"/>
  <c r="F48" i="8"/>
  <c r="J51" i="8"/>
  <c r="J43" i="8"/>
  <c r="J44" i="8" s="1"/>
  <c r="G48" i="8"/>
  <c r="N45" i="8"/>
  <c r="N38" i="8"/>
  <c r="G40" i="8"/>
  <c r="M27" i="9"/>
  <c r="M28" i="9" s="1"/>
  <c r="M56" i="9" s="1"/>
  <c r="I44" i="8" l="1"/>
  <c r="M52" i="8"/>
  <c r="M44" i="8"/>
  <c r="F44" i="8"/>
  <c r="J52" i="8"/>
  <c r="I52" i="8"/>
  <c r="L52" i="8"/>
  <c r="F52" i="8"/>
  <c r="L44" i="8"/>
  <c r="G52" i="8"/>
  <c r="G44" i="8"/>
  <c r="L27" i="8"/>
  <c r="M27" i="8" s="1"/>
  <c r="L14" i="8" l="1"/>
  <c r="M14" i="8" s="1"/>
  <c r="F12" i="8"/>
  <c r="G12" i="8" s="1"/>
  <c r="L34" i="8"/>
  <c r="M34" i="8" s="1"/>
  <c r="I29" i="8"/>
  <c r="J29" i="8" s="1"/>
  <c r="I27" i="8"/>
  <c r="J27" i="8" s="1"/>
  <c r="F35" i="8"/>
  <c r="G35" i="8" s="1"/>
  <c r="I21" i="8"/>
  <c r="J21" i="8" s="1"/>
  <c r="L33" i="8"/>
  <c r="M33" i="8" s="1"/>
  <c r="I22" i="8"/>
  <c r="J22" i="8" s="1"/>
  <c r="L13" i="8"/>
  <c r="M13" i="8" s="1"/>
  <c r="L22" i="8"/>
  <c r="M22" i="8" s="1"/>
  <c r="L10" i="8"/>
  <c r="M10" i="8" s="1"/>
  <c r="I30" i="8"/>
  <c r="J30" i="8" s="1"/>
  <c r="F29" i="8"/>
  <c r="G29" i="8" s="1"/>
  <c r="I25" i="8"/>
  <c r="J25" i="8" s="1"/>
  <c r="L15" i="8"/>
  <c r="M15" i="8" s="1"/>
  <c r="L29" i="8"/>
  <c r="M29" i="8" s="1"/>
  <c r="I35" i="8"/>
  <c r="J35" i="8" s="1"/>
  <c r="I34" i="8"/>
  <c r="J34" i="8" s="1"/>
  <c r="L20" i="8"/>
  <c r="M20" i="8" s="1"/>
  <c r="L9" i="8"/>
  <c r="M9" i="8" s="1"/>
  <c r="L16" i="8"/>
  <c r="M16" i="8" s="1"/>
  <c r="F15" i="8"/>
  <c r="G15" i="8" s="1"/>
  <c r="F31" i="8"/>
  <c r="G31" i="8" s="1"/>
  <c r="I33" i="8"/>
  <c r="J33" i="8" s="1"/>
  <c r="L19" i="8"/>
  <c r="M19" i="8" s="1"/>
  <c r="I19" i="8"/>
  <c r="J19" i="8" s="1"/>
  <c r="L35" i="8"/>
  <c r="M35" i="8" s="1"/>
  <c r="L17" i="8"/>
  <c r="M17" i="8" s="1"/>
  <c r="F9" i="8"/>
  <c r="G9" i="8" s="1"/>
  <c r="F27" i="8"/>
  <c r="G27" i="8" s="1"/>
  <c r="I10" i="8"/>
  <c r="J10" i="8" s="1"/>
  <c r="F16" i="8"/>
  <c r="G16" i="8" s="1"/>
  <c r="I9" i="8"/>
  <c r="J9" i="8" s="1"/>
  <c r="F21" i="8"/>
  <c r="G21" i="8" s="1"/>
  <c r="L25" i="8"/>
  <c r="M25" i="8" s="1"/>
  <c r="L21" i="8"/>
  <c r="M21" i="8" s="1"/>
  <c r="I20" i="8"/>
  <c r="J20" i="8" s="1"/>
  <c r="L11" i="8"/>
  <c r="M11" i="8" s="1"/>
  <c r="L31" i="8"/>
  <c r="M31" i="8" s="1"/>
  <c r="L12" i="8"/>
  <c r="M12" i="8" s="1"/>
  <c r="L30" i="8"/>
  <c r="M30" i="8" s="1"/>
  <c r="F33" i="8"/>
  <c r="I13" i="8"/>
  <c r="J13" i="8" s="1"/>
  <c r="F14" i="8"/>
  <c r="G14" i="8" s="1"/>
  <c r="F19" i="8"/>
  <c r="G19" i="8" s="1"/>
  <c r="F17" i="8"/>
  <c r="G17" i="8" s="1"/>
  <c r="I16" i="8"/>
  <c r="J16" i="8" s="1"/>
  <c r="F13" i="8"/>
  <c r="G13" i="8" s="1"/>
  <c r="I12" i="8"/>
  <c r="J12" i="8" s="1"/>
  <c r="I17" i="8"/>
  <c r="J17" i="8" s="1"/>
  <c r="I14" i="8"/>
  <c r="J14" i="8" s="1"/>
  <c r="F30" i="8"/>
  <c r="G30" i="8" s="1"/>
  <c r="I11" i="8"/>
  <c r="J11" i="8" s="1"/>
  <c r="I31" i="8"/>
  <c r="J31" i="8" s="1"/>
  <c r="I15" i="8"/>
  <c r="J15" i="8" s="1"/>
  <c r="F10" i="8"/>
  <c r="G10" i="8" s="1"/>
  <c r="F25" i="8"/>
  <c r="G25" i="8" s="1"/>
  <c r="F11" i="8"/>
  <c r="G11" i="8" s="1"/>
  <c r="F20" i="8"/>
  <c r="G20" i="8" s="1"/>
  <c r="F34" i="8"/>
  <c r="G34" i="8" s="1"/>
  <c r="F22" i="8"/>
  <c r="G22" i="8" s="1"/>
  <c r="J23" i="8" l="1"/>
  <c r="J24" i="8" s="1"/>
  <c r="J26" i="8" s="1"/>
  <c r="J28" i="8" s="1"/>
  <c r="I23" i="8"/>
  <c r="L23" i="8"/>
  <c r="M23" i="8"/>
  <c r="J36" i="8"/>
  <c r="I36" i="8"/>
  <c r="M36" i="8"/>
  <c r="L36" i="8"/>
  <c r="F36" i="8"/>
  <c r="M32" i="8"/>
  <c r="M18" i="8"/>
  <c r="L32" i="8"/>
  <c r="G33" i="8"/>
  <c r="G36" i="8" s="1"/>
  <c r="L18" i="8"/>
  <c r="I32" i="8"/>
  <c r="J32" i="8"/>
  <c r="F32" i="8"/>
  <c r="G18" i="8"/>
  <c r="I18" i="8"/>
  <c r="G32" i="8"/>
  <c r="J18" i="8"/>
  <c r="F18" i="8"/>
  <c r="G23" i="8"/>
  <c r="F23" i="8"/>
  <c r="F37" i="8" l="1"/>
  <c r="I24" i="8"/>
  <c r="I26" i="8" s="1"/>
  <c r="I28" i="8" s="1"/>
  <c r="M24" i="8"/>
  <c r="M26" i="8" s="1"/>
  <c r="M28" i="8" s="1"/>
  <c r="L24" i="8"/>
  <c r="L26" i="8" s="1"/>
  <c r="L28" i="8" s="1"/>
  <c r="J37" i="8"/>
  <c r="J56" i="8" s="1"/>
  <c r="I37" i="8"/>
  <c r="M37" i="8"/>
  <c r="L37" i="8"/>
  <c r="G24" i="8"/>
  <c r="G26" i="8" s="1"/>
  <c r="G28" i="8" s="1"/>
  <c r="F24" i="8"/>
  <c r="F26" i="8" s="1"/>
  <c r="F28" i="8" s="1"/>
  <c r="G37" i="8"/>
  <c r="I56" i="8" l="1"/>
  <c r="L56" i="8"/>
  <c r="M56" i="8"/>
  <c r="G56" i="8"/>
  <c r="F5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a</author>
  </authors>
  <commentList>
    <comment ref="D9" authorId="0" shapeId="0" xr:uid="{00000000-0006-0000-00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工事費目毎に税抜額を記載
共通仮設費、現場管理費、一般管理費を除く（この費目は下記の共通経費等欄に入力）</t>
        </r>
      </text>
    </comment>
    <comment ref="N9" authorId="1" shapeId="0" xr:uid="{00000000-0006-0000-0000-000002000000}">
      <text>
        <r>
          <rPr>
            <b/>
            <sz val="14"/>
            <color indexed="81"/>
            <rFont val="MS P ゴシック"/>
            <family val="3"/>
            <charset val="128"/>
          </rPr>
          <t>対象外経費が含まれる場合、その内容(費目等)を記載</t>
        </r>
      </text>
    </comment>
    <comment ref="H10" authorId="0" shapeId="0" xr:uid="{00000000-0006-0000-0000-000003000000}">
      <text>
        <r>
          <rPr>
            <b/>
            <sz val="14"/>
            <color indexed="81"/>
            <rFont val="ＭＳ Ｐゴシック"/>
            <family val="3"/>
            <charset val="128"/>
          </rPr>
          <t>対象外経費が含まれる場合、金額を入力</t>
        </r>
      </text>
    </comment>
    <comment ref="H33" authorId="0" shapeId="0" xr:uid="{00000000-0006-0000-0000-000004000000}">
      <text>
        <r>
          <rPr>
            <b/>
            <sz val="14"/>
            <color indexed="81"/>
            <rFont val="ＭＳ Ｐゴシック"/>
            <family val="3"/>
            <charset val="128"/>
          </rPr>
          <t>工事費の対象経費の2.6%を超える場合、その超えた額を入力</t>
        </r>
      </text>
    </comment>
    <comment ref="E53" authorId="0" shapeId="0" xr:uid="{00000000-0006-0000-0000-000005000000}">
      <text>
        <r>
          <rPr>
            <b/>
            <sz val="14"/>
            <color indexed="81"/>
            <rFont val="ＭＳ Ｐゴシック"/>
            <family val="3"/>
            <charset val="128"/>
          </rPr>
          <t>備品購入費の額を記入
耐震・老朽整備は記載不要</t>
        </r>
      </text>
    </comment>
    <comment ref="H53" authorId="0" shapeId="0" xr:uid="{00000000-0006-0000-0000-000006000000}">
      <text>
        <r>
          <rPr>
            <b/>
            <sz val="14"/>
            <color indexed="81"/>
            <rFont val="ＭＳ Ｐゴシック"/>
            <family val="3"/>
            <charset val="128"/>
          </rPr>
          <t>開設準備費が補助対象経費を超えた金額を記入
耐震・老朽整備は記載不要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a</author>
  </authors>
  <commentList>
    <comment ref="D9" authorId="0" shapeId="0" xr:uid="{00000000-0006-0000-01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工事費目毎に税抜額を記載
共通仮設費、現場管理費、一般管理費を除く（この費目は下記の共通経費等欄に入力）</t>
        </r>
      </text>
    </comment>
    <comment ref="N9" authorId="1" shapeId="0" xr:uid="{00000000-0006-0000-0100-000002000000}">
      <text>
        <r>
          <rPr>
            <b/>
            <sz val="14"/>
            <color indexed="81"/>
            <rFont val="MS P ゴシック"/>
            <family val="3"/>
            <charset val="128"/>
          </rPr>
          <t>対象外経費が含まれる場合、その内容(費目等)を記載</t>
        </r>
      </text>
    </comment>
    <comment ref="H10" authorId="0" shapeId="0" xr:uid="{00000000-0006-0000-0100-000003000000}">
      <text>
        <r>
          <rPr>
            <b/>
            <sz val="14"/>
            <color indexed="81"/>
            <rFont val="ＭＳ Ｐゴシック"/>
            <family val="3"/>
            <charset val="128"/>
          </rPr>
          <t>対象外経費が含まれる場合、金額を入力</t>
        </r>
      </text>
    </comment>
    <comment ref="H33" authorId="0" shapeId="0" xr:uid="{00000000-0006-0000-0100-000004000000}">
      <text>
        <r>
          <rPr>
            <b/>
            <sz val="14"/>
            <color indexed="81"/>
            <rFont val="ＭＳ Ｐゴシック"/>
            <family val="3"/>
            <charset val="128"/>
          </rPr>
          <t>工事費の対象経費の2.6%を超える場合、その超えた額を入力</t>
        </r>
      </text>
    </comment>
    <comment ref="E53" authorId="0" shapeId="0" xr:uid="{00000000-0006-0000-0100-000005000000}">
      <text>
        <r>
          <rPr>
            <b/>
            <sz val="14"/>
            <color indexed="81"/>
            <rFont val="ＭＳ Ｐゴシック"/>
            <family val="3"/>
            <charset val="128"/>
          </rPr>
          <t>備品購入費の額を記入
耐震・老朽整備は記載不要</t>
        </r>
      </text>
    </comment>
    <comment ref="H53" authorId="0" shapeId="0" xr:uid="{00000000-0006-0000-0100-000006000000}">
      <text>
        <r>
          <rPr>
            <b/>
            <sz val="14"/>
            <color indexed="81"/>
            <rFont val="ＭＳ Ｐゴシック"/>
            <family val="3"/>
            <charset val="128"/>
          </rPr>
          <t>開設準備費が補助対象経費を超えた金額を記入
耐震・老朽整備は記載不要</t>
        </r>
      </text>
    </comment>
  </commentList>
</comments>
</file>

<file path=xl/sharedStrings.xml><?xml version="1.0" encoding="utf-8"?>
<sst xmlns="http://schemas.openxmlformats.org/spreadsheetml/2006/main" count="175" uniqueCount="69">
  <si>
    <t>１号定員</t>
    <rPh sb="1" eb="2">
      <t>ゴウ</t>
    </rPh>
    <rPh sb="2" eb="4">
      <t>テイイン</t>
    </rPh>
    <phoneticPr fontId="3"/>
  </si>
  <si>
    <t>２号定員</t>
    <rPh sb="1" eb="2">
      <t>ゴウ</t>
    </rPh>
    <rPh sb="2" eb="4">
      <t>テイイン</t>
    </rPh>
    <phoneticPr fontId="3"/>
  </si>
  <si>
    <t>３号定員</t>
    <rPh sb="1" eb="2">
      <t>ゴウ</t>
    </rPh>
    <rPh sb="2" eb="4">
      <t>テイイン</t>
    </rPh>
    <phoneticPr fontId="3"/>
  </si>
  <si>
    <t>(人)</t>
    <rPh sb="1" eb="2">
      <t>ニン</t>
    </rPh>
    <phoneticPr fontId="3"/>
  </si>
  <si>
    <t>総事業費</t>
    <rPh sb="0" eb="4">
      <t>ソウジギョウヒ</t>
    </rPh>
    <phoneticPr fontId="7"/>
  </si>
  <si>
    <t>按分率（教育部分）：</t>
    <rPh sb="0" eb="3">
      <t>アンブンリツ</t>
    </rPh>
    <rPh sb="4" eb="6">
      <t>キョウイク</t>
    </rPh>
    <rPh sb="6" eb="8">
      <t>ブブン</t>
    </rPh>
    <phoneticPr fontId="3"/>
  </si>
  <si>
    <t>按分率（保育部分）：</t>
    <rPh sb="0" eb="3">
      <t>アンブンリツ</t>
    </rPh>
    <rPh sb="4" eb="6">
      <t>ホイク</t>
    </rPh>
    <rPh sb="6" eb="8">
      <t>ブブン</t>
    </rPh>
    <phoneticPr fontId="3"/>
  </si>
  <si>
    <t>総事業費
（うち幼稚園部分）</t>
    <rPh sb="0" eb="4">
      <t>ソウジギョウヒ</t>
    </rPh>
    <rPh sb="8" eb="11">
      <t>ヨウチエン</t>
    </rPh>
    <rPh sb="11" eb="13">
      <t>ブブン</t>
    </rPh>
    <phoneticPr fontId="7"/>
  </si>
  <si>
    <t>総事業費
（うち保育所部分）</t>
    <rPh sb="0" eb="4">
      <t>ソウジギョウヒ</t>
    </rPh>
    <rPh sb="8" eb="11">
      <t>ホイクショ</t>
    </rPh>
    <rPh sb="11" eb="13">
      <t>ブブン</t>
    </rPh>
    <phoneticPr fontId="7"/>
  </si>
  <si>
    <t>実支出予定額
（うち幼稚園部分）</t>
    <rPh sb="0" eb="3">
      <t>ジツシシュツ</t>
    </rPh>
    <rPh sb="3" eb="5">
      <t>ヨテイ</t>
    </rPh>
    <rPh sb="5" eb="6">
      <t>ガク</t>
    </rPh>
    <rPh sb="10" eb="13">
      <t>ヨウチエン</t>
    </rPh>
    <rPh sb="13" eb="15">
      <t>ブブン</t>
    </rPh>
    <phoneticPr fontId="7"/>
  </si>
  <si>
    <t>実支出予定額
（うち保育所部分）</t>
    <rPh sb="0" eb="3">
      <t>ジツシシュツ</t>
    </rPh>
    <rPh sb="3" eb="5">
      <t>ヨテイ</t>
    </rPh>
    <rPh sb="5" eb="6">
      <t>ガク</t>
    </rPh>
    <rPh sb="10" eb="13">
      <t>ホイクショ</t>
    </rPh>
    <rPh sb="13" eb="15">
      <t>ブブン</t>
    </rPh>
    <phoneticPr fontId="7"/>
  </si>
  <si>
    <r>
      <t>（整備</t>
    </r>
    <r>
      <rPr>
        <b/>
        <u/>
        <sz val="14"/>
        <color rgb="FFFF0000"/>
        <rFont val="ＭＳ Ｐゴシック"/>
        <family val="3"/>
        <charset val="128"/>
      </rPr>
      <t>前</t>
    </r>
    <r>
      <rPr>
        <sz val="14"/>
        <rFont val="ＭＳ Ｐゴシック"/>
        <family val="3"/>
        <charset val="128"/>
      </rPr>
      <t>定員）</t>
    </r>
    <rPh sb="1" eb="3">
      <t>セイビ</t>
    </rPh>
    <rPh sb="3" eb="4">
      <t>マエ</t>
    </rPh>
    <rPh sb="4" eb="6">
      <t>テイイン</t>
    </rPh>
    <phoneticPr fontId="3"/>
  </si>
  <si>
    <r>
      <t>（整備</t>
    </r>
    <r>
      <rPr>
        <b/>
        <u/>
        <sz val="14"/>
        <color rgb="FFFF0000"/>
        <rFont val="ＭＳ Ｐゴシック"/>
        <family val="3"/>
        <charset val="128"/>
      </rPr>
      <t>後</t>
    </r>
    <r>
      <rPr>
        <sz val="14"/>
        <rFont val="ＭＳ Ｐゴシック"/>
        <family val="3"/>
        <charset val="128"/>
      </rPr>
      <t>定員）</t>
    </r>
    <rPh sb="1" eb="3">
      <t>セイビ</t>
    </rPh>
    <rPh sb="3" eb="4">
      <t>ゴ</t>
    </rPh>
    <rPh sb="4" eb="6">
      <t>テイイン</t>
    </rPh>
    <phoneticPr fontId="3"/>
  </si>
  <si>
    <r>
      <t>（整備</t>
    </r>
    <r>
      <rPr>
        <b/>
        <u/>
        <sz val="14"/>
        <color rgb="FFFF0000"/>
        <rFont val="ＭＳ Ｐゴシック"/>
        <family val="3"/>
        <charset val="128"/>
      </rPr>
      <t>前</t>
    </r>
    <r>
      <rPr>
        <b/>
        <sz val="14"/>
        <rFont val="ＭＳ Ｐゴシック"/>
        <family val="3"/>
        <charset val="128"/>
      </rPr>
      <t>按分率</t>
    </r>
    <r>
      <rPr>
        <sz val="14"/>
        <rFont val="ＭＳ Ｐゴシック"/>
        <family val="3"/>
        <charset val="128"/>
      </rPr>
      <t>）　
　　※解体撤去工事費、仮設施設整備工事費　</t>
    </r>
    <rPh sb="1" eb="3">
      <t>セイビ</t>
    </rPh>
    <rPh sb="3" eb="4">
      <t>マエ</t>
    </rPh>
    <rPh sb="4" eb="7">
      <t>アンブンリツ</t>
    </rPh>
    <phoneticPr fontId="3"/>
  </si>
  <si>
    <r>
      <t>（整備</t>
    </r>
    <r>
      <rPr>
        <b/>
        <u/>
        <sz val="14"/>
        <color rgb="FFFF0000"/>
        <rFont val="ＭＳ Ｐゴシック"/>
        <family val="3"/>
        <charset val="128"/>
      </rPr>
      <t>後</t>
    </r>
    <r>
      <rPr>
        <b/>
        <sz val="14"/>
        <rFont val="ＭＳ Ｐゴシック"/>
        <family val="3"/>
        <charset val="128"/>
      </rPr>
      <t>按分率</t>
    </r>
    <r>
      <rPr>
        <sz val="14"/>
        <rFont val="ＭＳ Ｐゴシック"/>
        <family val="3"/>
        <charset val="128"/>
      </rPr>
      <t>）　
　　※本体工事費</t>
    </r>
    <rPh sb="1" eb="3">
      <t>セイビ</t>
    </rPh>
    <rPh sb="3" eb="4">
      <t>ゴ</t>
    </rPh>
    <rPh sb="4" eb="7">
      <t>アンブンリツ</t>
    </rPh>
    <phoneticPr fontId="3"/>
  </si>
  <si>
    <t>項目</t>
    <rPh sb="0" eb="2">
      <t>コウモク</t>
    </rPh>
    <phoneticPr fontId="3"/>
  </si>
  <si>
    <t>備考</t>
    <rPh sb="0" eb="2">
      <t>ビコウ</t>
    </rPh>
    <phoneticPr fontId="7"/>
  </si>
  <si>
    <t>工事費</t>
    <rPh sb="0" eb="3">
      <t>コウジヒ</t>
    </rPh>
    <phoneticPr fontId="3"/>
  </si>
  <si>
    <t>工事価格合計①</t>
    <rPh sb="0" eb="2">
      <t>コウジ</t>
    </rPh>
    <rPh sb="2" eb="4">
      <t>カカク</t>
    </rPh>
    <rPh sb="4" eb="6">
      <t>ゴウケイ</t>
    </rPh>
    <phoneticPr fontId="3"/>
  </si>
  <si>
    <t>共通経費等</t>
    <rPh sb="0" eb="2">
      <t>キョウツウ</t>
    </rPh>
    <rPh sb="2" eb="4">
      <t>ケイヒ</t>
    </rPh>
    <rPh sb="4" eb="5">
      <t>トウ</t>
    </rPh>
    <phoneticPr fontId="3"/>
  </si>
  <si>
    <t>共通仮設費</t>
    <rPh sb="0" eb="2">
      <t>キョウツウ</t>
    </rPh>
    <rPh sb="2" eb="4">
      <t>カセツ</t>
    </rPh>
    <rPh sb="4" eb="5">
      <t>ヒ</t>
    </rPh>
    <phoneticPr fontId="2"/>
  </si>
  <si>
    <t>現場管理費</t>
    <rPh sb="0" eb="2">
      <t>ゲンバ</t>
    </rPh>
    <rPh sb="2" eb="5">
      <t>カンリヒ</t>
    </rPh>
    <phoneticPr fontId="2"/>
  </si>
  <si>
    <t>一般管理費</t>
    <rPh sb="0" eb="2">
      <t>イッパン</t>
    </rPh>
    <rPh sb="2" eb="5">
      <t>カンリヒ</t>
    </rPh>
    <phoneticPr fontId="2"/>
  </si>
  <si>
    <t>共通経費等合計②</t>
    <rPh sb="0" eb="2">
      <t>キョウツウ</t>
    </rPh>
    <rPh sb="2" eb="4">
      <t>ケイヒ</t>
    </rPh>
    <rPh sb="4" eb="5">
      <t>トウ</t>
    </rPh>
    <rPh sb="5" eb="7">
      <t>ゴウケイ</t>
    </rPh>
    <phoneticPr fontId="3"/>
  </si>
  <si>
    <t>工事費小計①＋②</t>
    <rPh sb="0" eb="3">
      <t>コウジヒ</t>
    </rPh>
    <rPh sb="3" eb="5">
      <t>ショウケイ</t>
    </rPh>
    <phoneticPr fontId="3"/>
  </si>
  <si>
    <t>工事費小計</t>
    <rPh sb="0" eb="3">
      <t>コウジヒ</t>
    </rPh>
    <rPh sb="3" eb="5">
      <t>ショウケイ</t>
    </rPh>
    <phoneticPr fontId="3"/>
  </si>
  <si>
    <t>消費税</t>
    <rPh sb="0" eb="3">
      <t>ショウヒゼイ</t>
    </rPh>
    <phoneticPr fontId="3"/>
  </si>
  <si>
    <t>合計</t>
    <rPh sb="0" eb="2">
      <t>ゴウケイ</t>
    </rPh>
    <phoneticPr fontId="3"/>
  </si>
  <si>
    <t>設計</t>
    <rPh sb="0" eb="2">
      <t>セッケイ</t>
    </rPh>
    <phoneticPr fontId="3"/>
  </si>
  <si>
    <t>設計業務</t>
    <rPh sb="0" eb="2">
      <t>セッケイ</t>
    </rPh>
    <rPh sb="2" eb="4">
      <t>ギョウム</t>
    </rPh>
    <phoneticPr fontId="2"/>
  </si>
  <si>
    <t>小計</t>
    <rPh sb="0" eb="2">
      <t>ショウケイ</t>
    </rPh>
    <phoneticPr fontId="3"/>
  </si>
  <si>
    <t>その他工事事務費</t>
    <rPh sb="2" eb="3">
      <t>タ</t>
    </rPh>
    <rPh sb="3" eb="5">
      <t>コウジ</t>
    </rPh>
    <rPh sb="5" eb="8">
      <t>ジムヒ</t>
    </rPh>
    <phoneticPr fontId="2"/>
  </si>
  <si>
    <t>消費税</t>
    <rPh sb="0" eb="3">
      <t>ショウヒゼイ</t>
    </rPh>
    <phoneticPr fontId="2"/>
  </si>
  <si>
    <t>小計</t>
    <rPh sb="0" eb="2">
      <t>ショウケイ</t>
    </rPh>
    <phoneticPr fontId="2"/>
  </si>
  <si>
    <t>解体工事費</t>
    <rPh sb="0" eb="2">
      <t>カイタイ</t>
    </rPh>
    <rPh sb="2" eb="5">
      <t>コウジヒ</t>
    </rPh>
    <phoneticPr fontId="3"/>
  </si>
  <si>
    <t>工事費</t>
    <rPh sb="0" eb="2">
      <t>コウジ</t>
    </rPh>
    <rPh sb="2" eb="3">
      <t>ヒ</t>
    </rPh>
    <phoneticPr fontId="3"/>
  </si>
  <si>
    <t>工事費</t>
    <rPh sb="0" eb="3">
      <t>コウジヒ</t>
    </rPh>
    <phoneticPr fontId="2"/>
  </si>
  <si>
    <t>事務費</t>
    <rPh sb="0" eb="3">
      <t>ジムヒ</t>
    </rPh>
    <phoneticPr fontId="3"/>
  </si>
  <si>
    <t>合計</t>
    <rPh sb="0" eb="2">
      <t>ゴウケイ</t>
    </rPh>
    <phoneticPr fontId="2"/>
  </si>
  <si>
    <t>開設準備</t>
    <rPh sb="0" eb="2">
      <t>カイセツ</t>
    </rPh>
    <rPh sb="2" eb="4">
      <t>ジュンビ</t>
    </rPh>
    <phoneticPr fontId="2"/>
  </si>
  <si>
    <t>土地借料</t>
    <rPh sb="0" eb="2">
      <t>トチ</t>
    </rPh>
    <rPh sb="2" eb="4">
      <t>シャクリョウ</t>
    </rPh>
    <phoneticPr fontId="2"/>
  </si>
  <si>
    <t>総合計</t>
    <rPh sb="0" eb="3">
      <t>ソウゴウケイ</t>
    </rPh>
    <phoneticPr fontId="3"/>
  </si>
  <si>
    <t>仮設工事費</t>
    <rPh sb="0" eb="2">
      <t>カセツ</t>
    </rPh>
    <rPh sb="2" eb="5">
      <t>コウジヒ</t>
    </rPh>
    <phoneticPr fontId="3"/>
  </si>
  <si>
    <t>賃借料等</t>
    <rPh sb="0" eb="3">
      <t>チンシャクリョウ</t>
    </rPh>
    <rPh sb="3" eb="4">
      <t>トウ</t>
    </rPh>
    <phoneticPr fontId="2"/>
  </si>
  <si>
    <t>法人名</t>
    <rPh sb="0" eb="2">
      <t>ホウジン</t>
    </rPh>
    <rPh sb="2" eb="3">
      <t>メイ</t>
    </rPh>
    <phoneticPr fontId="3"/>
  </si>
  <si>
    <t>園名</t>
    <rPh sb="0" eb="2">
      <t>エンメイ</t>
    </rPh>
    <phoneticPr fontId="3"/>
  </si>
  <si>
    <t>市町村名</t>
    <rPh sb="0" eb="4">
      <t>シチョウソンメイ</t>
    </rPh>
    <phoneticPr fontId="3"/>
  </si>
  <si>
    <t>外構工事</t>
    <rPh sb="0" eb="2">
      <t>ガイコウ</t>
    </rPh>
    <rPh sb="2" eb="4">
      <t>コウジ</t>
    </rPh>
    <phoneticPr fontId="2"/>
  </si>
  <si>
    <t>給排水・衛生設備工事</t>
    <rPh sb="0" eb="1">
      <t>キュウ</t>
    </rPh>
    <rPh sb="1" eb="3">
      <t>ハイスイ</t>
    </rPh>
    <rPh sb="4" eb="6">
      <t>エイセイ</t>
    </rPh>
    <rPh sb="6" eb="8">
      <t>セツビ</t>
    </rPh>
    <rPh sb="8" eb="10">
      <t>コウジ</t>
    </rPh>
    <phoneticPr fontId="2"/>
  </si>
  <si>
    <t>空調設備工事</t>
    <rPh sb="0" eb="2">
      <t>クウチョウ</t>
    </rPh>
    <rPh sb="2" eb="4">
      <t>セツビ</t>
    </rPh>
    <rPh sb="4" eb="6">
      <t>コウジ</t>
    </rPh>
    <phoneticPr fontId="2"/>
  </si>
  <si>
    <t>電気設備工事</t>
    <rPh sb="0" eb="2">
      <t>デンキ</t>
    </rPh>
    <rPh sb="2" eb="4">
      <t>セツビ</t>
    </rPh>
    <rPh sb="4" eb="6">
      <t>コウジ</t>
    </rPh>
    <phoneticPr fontId="2"/>
  </si>
  <si>
    <t>鹿児島市</t>
    <rPh sb="0" eb="3">
      <t>カゴシマ</t>
    </rPh>
    <rPh sb="3" eb="4">
      <t>シ</t>
    </rPh>
    <phoneticPr fontId="3"/>
  </si>
  <si>
    <t>○○法人○○○</t>
    <rPh sb="2" eb="4">
      <t>ホウジン</t>
    </rPh>
    <phoneticPr fontId="3"/>
  </si>
  <si>
    <t>○○○保育園</t>
    <rPh sb="3" eb="6">
      <t>ホイクエン</t>
    </rPh>
    <phoneticPr fontId="3"/>
  </si>
  <si>
    <t>設計・監理</t>
    <rPh sb="0" eb="2">
      <t>セッケイ</t>
    </rPh>
    <rPh sb="3" eb="5">
      <t>カンリ</t>
    </rPh>
    <phoneticPr fontId="3"/>
  </si>
  <si>
    <t>監理</t>
    <rPh sb="0" eb="2">
      <t>カンリ</t>
    </rPh>
    <phoneticPr fontId="3"/>
  </si>
  <si>
    <t>対象外経費</t>
    <rPh sb="0" eb="3">
      <t>タイショウガイ</t>
    </rPh>
    <rPh sb="3" eb="5">
      <t>ケイヒ</t>
    </rPh>
    <phoneticPr fontId="7"/>
  </si>
  <si>
    <t>対象経費の
実支出予定額</t>
    <phoneticPr fontId="7"/>
  </si>
  <si>
    <t>監理業務(工事費の2.6％上限)</t>
    <rPh sb="0" eb="2">
      <t>カンリ</t>
    </rPh>
    <rPh sb="2" eb="4">
      <t>ギョウム</t>
    </rPh>
    <phoneticPr fontId="2"/>
  </si>
  <si>
    <t>監理費(解体工事費の2.6％上限)</t>
    <rPh sb="0" eb="2">
      <t>カンリ</t>
    </rPh>
    <rPh sb="2" eb="3">
      <t>ヒ</t>
    </rPh>
    <rPh sb="4" eb="6">
      <t>カイタイ</t>
    </rPh>
    <rPh sb="6" eb="9">
      <t>コウジヒ</t>
    </rPh>
    <rPh sb="14" eb="16">
      <t>ジョウゲン</t>
    </rPh>
    <phoneticPr fontId="2"/>
  </si>
  <si>
    <t>監理費(仮設工事費の2.6％上限)</t>
    <rPh sb="0" eb="2">
      <t>カンリ</t>
    </rPh>
    <rPh sb="2" eb="3">
      <t>ヒ</t>
    </rPh>
    <rPh sb="4" eb="6">
      <t>カセツ</t>
    </rPh>
    <rPh sb="6" eb="9">
      <t>コウジヒ</t>
    </rPh>
    <rPh sb="14" eb="16">
      <t>ジョウゲン</t>
    </rPh>
    <phoneticPr fontId="2"/>
  </si>
  <si>
    <t>外構工事</t>
    <rPh sb="0" eb="2">
      <t>ガイコウ</t>
    </rPh>
    <rPh sb="2" eb="4">
      <t>コウジ</t>
    </rPh>
    <phoneticPr fontId="3"/>
  </si>
  <si>
    <t>植栽工事</t>
    <rPh sb="0" eb="2">
      <t>ショクサイ</t>
    </rPh>
    <rPh sb="2" eb="4">
      <t>コウジ</t>
    </rPh>
    <phoneticPr fontId="3"/>
  </si>
  <si>
    <t>植栽工事</t>
    <rPh sb="0" eb="2">
      <t>ショクサイ</t>
    </rPh>
    <rPh sb="2" eb="4">
      <t>コウジ</t>
    </rPh>
    <phoneticPr fontId="3"/>
  </si>
  <si>
    <t>設計料加算なし</t>
    <rPh sb="0" eb="2">
      <t>セッケイ</t>
    </rPh>
    <rPh sb="2" eb="3">
      <t>リョウ</t>
    </rPh>
    <rPh sb="3" eb="5">
      <t>カサン</t>
    </rPh>
    <phoneticPr fontId="3"/>
  </si>
  <si>
    <t>厨房機器設備工事</t>
    <rPh sb="0" eb="2">
      <t>チュウボウ</t>
    </rPh>
    <rPh sb="2" eb="4">
      <t>キキ</t>
    </rPh>
    <rPh sb="4" eb="6">
      <t>セツビ</t>
    </rPh>
    <rPh sb="6" eb="8">
      <t>コウジ</t>
    </rPh>
    <phoneticPr fontId="3"/>
  </si>
  <si>
    <t>備品</t>
    <rPh sb="0" eb="2">
      <t>ビヒン</t>
    </rPh>
    <phoneticPr fontId="3"/>
  </si>
  <si>
    <t>建築本体工事</t>
    <rPh sb="0" eb="2">
      <t>ケンチク</t>
    </rPh>
    <rPh sb="2" eb="4">
      <t>ホンタイ</t>
    </rPh>
    <rPh sb="4" eb="6">
      <t>コウジ</t>
    </rPh>
    <phoneticPr fontId="3"/>
  </si>
  <si>
    <t>実支出予定額算定表〈保育所〉</t>
    <rPh sb="0" eb="3">
      <t>ジツシシュツ</t>
    </rPh>
    <rPh sb="3" eb="5">
      <t>ヨテイ</t>
    </rPh>
    <rPh sb="5" eb="6">
      <t>ガク</t>
    </rPh>
    <rPh sb="6" eb="8">
      <t>サンテイ</t>
    </rPh>
    <rPh sb="8" eb="9">
      <t>ヒョウ</t>
    </rPh>
    <rPh sb="10" eb="12">
      <t>ホイク</t>
    </rPh>
    <rPh sb="12" eb="13">
      <t>ショ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</si>
</sst>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_ "/>
  </numFmts>
  <fonts count="2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b/>
      <sz val="14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b/>
      <u/>
      <sz val="14"/>
      <color rgb="FFFF000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indexed="81"/>
      <name val="ＭＳ Ｐゴシック"/>
      <family val="3"/>
      <charset val="128"/>
    </font>
    <font>
      <b/>
      <sz val="14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3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 diagonalUp="1" diagonalDown="1">
      <left style="dotted">
        <color indexed="64"/>
      </left>
      <right style="dotted">
        <color indexed="64"/>
      </right>
      <top style="medium">
        <color indexed="64"/>
      </top>
      <bottom/>
      <diagonal style="dotted">
        <color indexed="64"/>
      </diagonal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 style="dotted">
        <color indexed="64"/>
      </diagonal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/>
    <xf numFmtId="0" fontId="5" fillId="0" borderId="0"/>
    <xf numFmtId="0" fontId="6" fillId="0" borderId="0"/>
    <xf numFmtId="38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" fillId="0" borderId="0"/>
  </cellStyleXfs>
  <cellXfs count="265">
    <xf numFmtId="0" fontId="0" fillId="0" borderId="0" xfId="0">
      <alignment vertical="center"/>
    </xf>
    <xf numFmtId="0" fontId="6" fillId="0" borderId="0" xfId="3" applyAlignment="1">
      <alignment vertical="center"/>
    </xf>
    <xf numFmtId="0" fontId="10" fillId="0" borderId="37" xfId="3" applyFont="1" applyBorder="1" applyAlignment="1">
      <alignment horizontal="center" vertical="center" wrapText="1"/>
    </xf>
    <xf numFmtId="0" fontId="10" fillId="0" borderId="39" xfId="3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15" fillId="0" borderId="0" xfId="3" applyFont="1" applyAlignment="1">
      <alignment vertical="center"/>
    </xf>
    <xf numFmtId="0" fontId="8" fillId="0" borderId="0" xfId="3" applyFont="1" applyAlignment="1">
      <alignment vertical="center"/>
    </xf>
    <xf numFmtId="0" fontId="6" fillId="0" borderId="0" xfId="3" applyAlignment="1">
      <alignment horizontal="center" vertical="center"/>
    </xf>
    <xf numFmtId="0" fontId="4" fillId="0" borderId="0" xfId="1" applyFont="1" applyAlignment="1">
      <alignment vertical="center"/>
    </xf>
    <xf numFmtId="176" fontId="11" fillId="2" borderId="0" xfId="3" applyNumberFormat="1" applyFont="1" applyFill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4" fillId="0" borderId="24" xfId="1" applyFont="1" applyBorder="1" applyAlignment="1">
      <alignment vertical="center"/>
    </xf>
    <xf numFmtId="0" fontId="10" fillId="0" borderId="41" xfId="3" applyFont="1" applyBorder="1" applyAlignment="1">
      <alignment horizontal="center" vertical="center" wrapText="1"/>
    </xf>
    <xf numFmtId="0" fontId="10" fillId="0" borderId="46" xfId="3" applyFont="1" applyBorder="1" applyAlignment="1">
      <alignment horizontal="center" vertical="center" wrapText="1"/>
    </xf>
    <xf numFmtId="0" fontId="10" fillId="0" borderId="51" xfId="3" applyFont="1" applyBorder="1" applyAlignment="1">
      <alignment horizontal="center" vertical="center" wrapText="1"/>
    </xf>
    <xf numFmtId="177" fontId="12" fillId="0" borderId="55" xfId="3" applyNumberFormat="1" applyFont="1" applyBorder="1" applyAlignment="1">
      <alignment horizontal="right" vertical="center"/>
    </xf>
    <xf numFmtId="177" fontId="11" fillId="2" borderId="15" xfId="3" applyNumberFormat="1" applyFont="1" applyFill="1" applyBorder="1" applyAlignment="1">
      <alignment horizontal="right" vertical="center"/>
    </xf>
    <xf numFmtId="177" fontId="11" fillId="2" borderId="56" xfId="3" applyNumberFormat="1" applyFont="1" applyFill="1" applyBorder="1" applyAlignment="1">
      <alignment horizontal="right" vertical="center"/>
    </xf>
    <xf numFmtId="177" fontId="11" fillId="2" borderId="57" xfId="3" applyNumberFormat="1" applyFont="1" applyFill="1" applyBorder="1" applyAlignment="1">
      <alignment horizontal="right" vertical="center"/>
    </xf>
    <xf numFmtId="177" fontId="11" fillId="2" borderId="55" xfId="3" applyNumberFormat="1" applyFont="1" applyFill="1" applyBorder="1" applyAlignment="1">
      <alignment horizontal="right" vertical="center"/>
    </xf>
    <xf numFmtId="177" fontId="11" fillId="2" borderId="29" xfId="3" applyNumberFormat="1" applyFont="1" applyFill="1" applyBorder="1" applyAlignment="1">
      <alignment horizontal="right" vertical="center"/>
    </xf>
    <xf numFmtId="0" fontId="11" fillId="0" borderId="60" xfId="3" applyFont="1" applyBorder="1" applyAlignment="1">
      <alignment vertical="center"/>
    </xf>
    <xf numFmtId="177" fontId="11" fillId="2" borderId="62" xfId="3" applyNumberFormat="1" applyFont="1" applyFill="1" applyBorder="1" applyAlignment="1">
      <alignment horizontal="right" vertical="center"/>
    </xf>
    <xf numFmtId="177" fontId="11" fillId="2" borderId="63" xfId="3" applyNumberFormat="1" applyFont="1" applyFill="1" applyBorder="1" applyAlignment="1">
      <alignment horizontal="right" vertical="center"/>
    </xf>
    <xf numFmtId="177" fontId="11" fillId="0" borderId="64" xfId="3" applyNumberFormat="1" applyFont="1" applyBorder="1" applyAlignment="1">
      <alignment horizontal="right" vertical="center"/>
    </xf>
    <xf numFmtId="177" fontId="11" fillId="2" borderId="65" xfId="3" applyNumberFormat="1" applyFont="1" applyFill="1" applyBorder="1" applyAlignment="1">
      <alignment horizontal="right" vertical="center"/>
    </xf>
    <xf numFmtId="177" fontId="11" fillId="2" borderId="61" xfId="3" applyNumberFormat="1" applyFont="1" applyFill="1" applyBorder="1" applyAlignment="1">
      <alignment horizontal="right" vertical="center"/>
    </xf>
    <xf numFmtId="177" fontId="11" fillId="2" borderId="66" xfId="3" applyNumberFormat="1" applyFont="1" applyFill="1" applyBorder="1" applyAlignment="1">
      <alignment horizontal="right" vertical="center"/>
    </xf>
    <xf numFmtId="177" fontId="11" fillId="0" borderId="63" xfId="3" applyNumberFormat="1" applyFont="1" applyBorder="1" applyAlignment="1">
      <alignment horizontal="center" vertical="center"/>
    </xf>
    <xf numFmtId="0" fontId="11" fillId="0" borderId="67" xfId="3" applyFont="1" applyBorder="1" applyAlignment="1">
      <alignment vertical="center"/>
    </xf>
    <xf numFmtId="177" fontId="12" fillId="0" borderId="68" xfId="3" applyNumberFormat="1" applyFont="1" applyBorder="1" applyAlignment="1">
      <alignment horizontal="right" vertical="center"/>
    </xf>
    <xf numFmtId="177" fontId="11" fillId="2" borderId="26" xfId="3" applyNumberFormat="1" applyFont="1" applyFill="1" applyBorder="1" applyAlignment="1">
      <alignment horizontal="right" vertical="center"/>
    </xf>
    <xf numFmtId="177" fontId="11" fillId="2" borderId="69" xfId="3" applyNumberFormat="1" applyFont="1" applyFill="1" applyBorder="1" applyAlignment="1">
      <alignment horizontal="right" vertical="center"/>
    </xf>
    <xf numFmtId="177" fontId="11" fillId="2" borderId="71" xfId="3" applyNumberFormat="1" applyFont="1" applyFill="1" applyBorder="1" applyAlignment="1">
      <alignment horizontal="right" vertical="center"/>
    </xf>
    <xf numFmtId="177" fontId="11" fillId="2" borderId="68" xfId="3" applyNumberFormat="1" applyFont="1" applyFill="1" applyBorder="1" applyAlignment="1">
      <alignment horizontal="right" vertical="center"/>
    </xf>
    <xf numFmtId="177" fontId="11" fillId="2" borderId="31" xfId="3" applyNumberFormat="1" applyFont="1" applyFill="1" applyBorder="1" applyAlignment="1">
      <alignment horizontal="right" vertical="center"/>
    </xf>
    <xf numFmtId="177" fontId="11" fillId="0" borderId="69" xfId="3" applyNumberFormat="1" applyFont="1" applyBorder="1" applyAlignment="1">
      <alignment horizontal="center" vertical="center"/>
    </xf>
    <xf numFmtId="0" fontId="12" fillId="0" borderId="4" xfId="3" applyFont="1" applyBorder="1" applyAlignment="1">
      <alignment vertical="center"/>
    </xf>
    <xf numFmtId="177" fontId="12" fillId="2" borderId="72" xfId="3" applyNumberFormat="1" applyFont="1" applyFill="1" applyBorder="1" applyAlignment="1">
      <alignment horizontal="right" vertical="center"/>
    </xf>
    <xf numFmtId="177" fontId="11" fillId="2" borderId="13" xfId="3" applyNumberFormat="1" applyFont="1" applyFill="1" applyBorder="1" applyAlignment="1">
      <alignment horizontal="right" vertical="center"/>
    </xf>
    <xf numFmtId="177" fontId="11" fillId="2" borderId="73" xfId="3" applyNumberFormat="1" applyFont="1" applyFill="1" applyBorder="1" applyAlignment="1">
      <alignment horizontal="right" vertical="center"/>
    </xf>
    <xf numFmtId="177" fontId="11" fillId="2" borderId="32" xfId="3" applyNumberFormat="1" applyFont="1" applyFill="1" applyBorder="1" applyAlignment="1">
      <alignment horizontal="right" vertical="center"/>
    </xf>
    <xf numFmtId="177" fontId="11" fillId="2" borderId="74" xfId="3" applyNumberFormat="1" applyFont="1" applyFill="1" applyBorder="1" applyAlignment="1">
      <alignment horizontal="right" vertical="center"/>
    </xf>
    <xf numFmtId="177" fontId="11" fillId="2" borderId="72" xfId="3" applyNumberFormat="1" applyFont="1" applyFill="1" applyBorder="1" applyAlignment="1">
      <alignment horizontal="right" vertical="center"/>
    </xf>
    <xf numFmtId="177" fontId="11" fillId="2" borderId="19" xfId="3" applyNumberFormat="1" applyFont="1" applyFill="1" applyBorder="1" applyAlignment="1">
      <alignment horizontal="right" vertical="center"/>
    </xf>
    <xf numFmtId="176" fontId="11" fillId="0" borderId="73" xfId="5" applyNumberFormat="1" applyFont="1" applyFill="1" applyBorder="1" applyAlignment="1">
      <alignment horizontal="center" vertical="center"/>
    </xf>
    <xf numFmtId="177" fontId="11" fillId="0" borderId="73" xfId="3" applyNumberFormat="1" applyFont="1" applyBorder="1" applyAlignment="1">
      <alignment horizontal="center" vertical="center"/>
    </xf>
    <xf numFmtId="177" fontId="12" fillId="2" borderId="75" xfId="3" applyNumberFormat="1" applyFont="1" applyFill="1" applyBorder="1" applyAlignment="1">
      <alignment horizontal="right" vertical="center"/>
    </xf>
    <xf numFmtId="177" fontId="11" fillId="2" borderId="5" xfId="3" applyNumberFormat="1" applyFont="1" applyFill="1" applyBorder="1" applyAlignment="1">
      <alignment horizontal="right" vertical="center"/>
    </xf>
    <xf numFmtId="177" fontId="11" fillId="2" borderId="76" xfId="3" applyNumberFormat="1" applyFont="1" applyFill="1" applyBorder="1" applyAlignment="1">
      <alignment horizontal="right" vertical="center"/>
    </xf>
    <xf numFmtId="177" fontId="11" fillId="2" borderId="35" xfId="3" applyNumberFormat="1" applyFont="1" applyFill="1" applyBorder="1" applyAlignment="1">
      <alignment horizontal="right" vertical="center"/>
    </xf>
    <xf numFmtId="177" fontId="11" fillId="2" borderId="48" xfId="3" applyNumberFormat="1" applyFont="1" applyFill="1" applyBorder="1" applyAlignment="1">
      <alignment horizontal="right" vertical="center"/>
    </xf>
    <xf numFmtId="177" fontId="11" fillId="2" borderId="75" xfId="3" applyNumberFormat="1" applyFont="1" applyFill="1" applyBorder="1" applyAlignment="1">
      <alignment horizontal="right" vertical="center"/>
    </xf>
    <xf numFmtId="177" fontId="11" fillId="2" borderId="18" xfId="3" applyNumberFormat="1" applyFont="1" applyFill="1" applyBorder="1" applyAlignment="1">
      <alignment horizontal="right" vertical="center"/>
    </xf>
    <xf numFmtId="177" fontId="12" fillId="0" borderId="72" xfId="3" applyNumberFormat="1" applyFont="1" applyBorder="1" applyAlignment="1">
      <alignment horizontal="right" vertical="center"/>
    </xf>
    <xf numFmtId="177" fontId="11" fillId="0" borderId="76" xfId="3" applyNumberFormat="1" applyFont="1" applyBorder="1" applyAlignment="1">
      <alignment horizontal="center" vertical="center"/>
    </xf>
    <xf numFmtId="177" fontId="11" fillId="2" borderId="20" xfId="3" applyNumberFormat="1" applyFont="1" applyFill="1" applyBorder="1" applyAlignment="1">
      <alignment horizontal="right" vertical="center"/>
    </xf>
    <xf numFmtId="177" fontId="11" fillId="2" borderId="80" xfId="3" applyNumberFormat="1" applyFont="1" applyFill="1" applyBorder="1" applyAlignment="1">
      <alignment horizontal="right" vertical="center"/>
    </xf>
    <xf numFmtId="177" fontId="11" fillId="0" borderId="81" xfId="3" applyNumberFormat="1" applyFont="1" applyBorder="1" applyAlignment="1">
      <alignment horizontal="right" vertical="center"/>
    </xf>
    <xf numFmtId="177" fontId="11" fillId="2" borderId="47" xfId="3" applyNumberFormat="1" applyFont="1" applyFill="1" applyBorder="1" applyAlignment="1">
      <alignment horizontal="right" vertical="center"/>
    </xf>
    <xf numFmtId="177" fontId="11" fillId="2" borderId="79" xfId="3" applyNumberFormat="1" applyFont="1" applyFill="1" applyBorder="1" applyAlignment="1">
      <alignment horizontal="right" vertical="center"/>
    </xf>
    <xf numFmtId="177" fontId="11" fillId="2" borderId="21" xfId="3" applyNumberFormat="1" applyFont="1" applyFill="1" applyBorder="1" applyAlignment="1">
      <alignment horizontal="right" vertical="center"/>
    </xf>
    <xf numFmtId="177" fontId="11" fillId="0" borderId="80" xfId="3" applyNumberFormat="1" applyFont="1" applyBorder="1" applyAlignment="1">
      <alignment horizontal="center" vertical="center"/>
    </xf>
    <xf numFmtId="177" fontId="10" fillId="2" borderId="82" xfId="3" applyNumberFormat="1" applyFont="1" applyFill="1" applyBorder="1" applyAlignment="1">
      <alignment horizontal="right" vertical="center"/>
    </xf>
    <xf numFmtId="177" fontId="9" fillId="2" borderId="83" xfId="3" applyNumberFormat="1" applyFont="1" applyFill="1" applyBorder="1" applyAlignment="1">
      <alignment horizontal="right" vertical="center"/>
    </xf>
    <xf numFmtId="177" fontId="9" fillId="2" borderId="11" xfId="3" applyNumberFormat="1" applyFont="1" applyFill="1" applyBorder="1" applyAlignment="1">
      <alignment horizontal="right" vertical="center"/>
    </xf>
    <xf numFmtId="177" fontId="9" fillId="2" borderId="84" xfId="3" applyNumberFormat="1" applyFont="1" applyFill="1" applyBorder="1" applyAlignment="1">
      <alignment horizontal="right" vertical="center"/>
    </xf>
    <xf numFmtId="177" fontId="9" fillId="2" borderId="85" xfId="3" applyNumberFormat="1" applyFont="1" applyFill="1" applyBorder="1" applyAlignment="1">
      <alignment horizontal="right" vertical="center"/>
    </xf>
    <xf numFmtId="177" fontId="9" fillId="2" borderId="82" xfId="3" applyNumberFormat="1" applyFont="1" applyFill="1" applyBorder="1" applyAlignment="1">
      <alignment horizontal="right" vertical="center"/>
    </xf>
    <xf numFmtId="177" fontId="9" fillId="2" borderId="86" xfId="3" applyNumberFormat="1" applyFont="1" applyFill="1" applyBorder="1" applyAlignment="1">
      <alignment horizontal="right" vertical="center"/>
    </xf>
    <xf numFmtId="177" fontId="9" fillId="0" borderId="11" xfId="3" applyNumberFormat="1" applyFont="1" applyBorder="1" applyAlignment="1">
      <alignment horizontal="center" vertical="center"/>
    </xf>
    <xf numFmtId="0" fontId="11" fillId="0" borderId="88" xfId="3" applyFont="1" applyBorder="1" applyAlignment="1">
      <alignment vertical="center"/>
    </xf>
    <xf numFmtId="177" fontId="12" fillId="0" borderId="89" xfId="3" applyNumberFormat="1" applyFont="1" applyBorder="1" applyAlignment="1">
      <alignment horizontal="right" vertical="center"/>
    </xf>
    <xf numFmtId="177" fontId="11" fillId="2" borderId="90" xfId="3" applyNumberFormat="1" applyFont="1" applyFill="1" applyBorder="1" applyAlignment="1">
      <alignment horizontal="right" vertical="center"/>
    </xf>
    <xf numFmtId="177" fontId="11" fillId="2" borderId="42" xfId="3" applyNumberFormat="1" applyFont="1" applyFill="1" applyBorder="1" applyAlignment="1">
      <alignment horizontal="right" vertical="center"/>
    </xf>
    <xf numFmtId="177" fontId="11" fillId="0" borderId="91" xfId="3" applyNumberFormat="1" applyFont="1" applyBorder="1" applyAlignment="1">
      <alignment horizontal="right" vertical="center"/>
    </xf>
    <xf numFmtId="177" fontId="11" fillId="2" borderId="92" xfId="3" applyNumberFormat="1" applyFont="1" applyFill="1" applyBorder="1" applyAlignment="1">
      <alignment horizontal="right" vertical="center"/>
    </xf>
    <xf numFmtId="177" fontId="11" fillId="2" borderId="89" xfId="3" applyNumberFormat="1" applyFont="1" applyFill="1" applyBorder="1" applyAlignment="1">
      <alignment horizontal="right" vertical="center"/>
    </xf>
    <xf numFmtId="177" fontId="11" fillId="2" borderId="93" xfId="3" applyNumberFormat="1" applyFont="1" applyFill="1" applyBorder="1" applyAlignment="1">
      <alignment horizontal="right" vertical="center"/>
    </xf>
    <xf numFmtId="0" fontId="11" fillId="0" borderId="95" xfId="3" applyFont="1" applyBorder="1" applyAlignment="1">
      <alignment vertical="center"/>
    </xf>
    <xf numFmtId="38" fontId="11" fillId="0" borderId="76" xfId="4" applyFont="1" applyFill="1" applyBorder="1" applyAlignment="1">
      <alignment horizontal="center" vertical="center"/>
    </xf>
    <xf numFmtId="38" fontId="17" fillId="0" borderId="0" xfId="4" applyFont="1" applyAlignment="1">
      <alignment vertical="center"/>
    </xf>
    <xf numFmtId="0" fontId="11" fillId="0" borderId="99" xfId="3" applyFont="1" applyBorder="1" applyAlignment="1">
      <alignment vertical="center"/>
    </xf>
    <xf numFmtId="177" fontId="12" fillId="2" borderId="50" xfId="3" applyNumberFormat="1" applyFont="1" applyFill="1" applyBorder="1" applyAlignment="1">
      <alignment horizontal="right" vertical="center"/>
    </xf>
    <xf numFmtId="177" fontId="11" fillId="2" borderId="37" xfId="3" applyNumberFormat="1" applyFont="1" applyFill="1" applyBorder="1" applyAlignment="1">
      <alignment horizontal="right" vertical="center"/>
    </xf>
    <xf numFmtId="177" fontId="11" fillId="2" borderId="52" xfId="3" applyNumberFormat="1" applyFont="1" applyFill="1" applyBorder="1" applyAlignment="1">
      <alignment horizontal="right" vertical="center"/>
    </xf>
    <xf numFmtId="177" fontId="11" fillId="2" borderId="36" xfId="3" applyNumberFormat="1" applyFont="1" applyFill="1" applyBorder="1" applyAlignment="1">
      <alignment horizontal="right" vertical="center"/>
    </xf>
    <xf numFmtId="177" fontId="11" fillId="2" borderId="51" xfId="3" applyNumberFormat="1" applyFont="1" applyFill="1" applyBorder="1" applyAlignment="1">
      <alignment horizontal="right" vertical="center"/>
    </xf>
    <xf numFmtId="177" fontId="11" fillId="2" borderId="50" xfId="3" applyNumberFormat="1" applyFont="1" applyFill="1" applyBorder="1" applyAlignment="1">
      <alignment horizontal="right" vertical="center"/>
    </xf>
    <xf numFmtId="177" fontId="11" fillId="2" borderId="39" xfId="3" applyNumberFormat="1" applyFont="1" applyFill="1" applyBorder="1" applyAlignment="1">
      <alignment horizontal="right" vertical="center"/>
    </xf>
    <xf numFmtId="177" fontId="9" fillId="0" borderId="100" xfId="3" applyNumberFormat="1" applyFont="1" applyBorder="1" applyAlignment="1">
      <alignment horizontal="center" vertical="center"/>
    </xf>
    <xf numFmtId="177" fontId="9" fillId="0" borderId="73" xfId="3" applyNumberFormat="1" applyFont="1" applyBorder="1" applyAlignment="1">
      <alignment horizontal="center" vertical="center"/>
    </xf>
    <xf numFmtId="177" fontId="10" fillId="0" borderId="107" xfId="3" applyNumberFormat="1" applyFont="1" applyBorder="1" applyAlignment="1">
      <alignment horizontal="right" vertical="center"/>
    </xf>
    <xf numFmtId="177" fontId="9" fillId="2" borderId="45" xfId="3" applyNumberFormat="1" applyFont="1" applyFill="1" applyBorder="1" applyAlignment="1">
      <alignment horizontal="right" vertical="center"/>
    </xf>
    <xf numFmtId="177" fontId="9" fillId="2" borderId="106" xfId="3" applyNumberFormat="1" applyFont="1" applyFill="1" applyBorder="1" applyAlignment="1">
      <alignment horizontal="right" vertical="center"/>
    </xf>
    <xf numFmtId="177" fontId="9" fillId="0" borderId="44" xfId="3" applyNumberFormat="1" applyFont="1" applyBorder="1" applyAlignment="1">
      <alignment horizontal="right" vertical="center"/>
    </xf>
    <xf numFmtId="177" fontId="9" fillId="2" borderId="108" xfId="3" applyNumberFormat="1" applyFont="1" applyFill="1" applyBorder="1" applyAlignment="1">
      <alignment horizontal="right" vertical="center"/>
    </xf>
    <xf numFmtId="177" fontId="9" fillId="2" borderId="107" xfId="3" applyNumberFormat="1" applyFont="1" applyFill="1" applyBorder="1" applyAlignment="1">
      <alignment horizontal="right" vertical="center"/>
    </xf>
    <xf numFmtId="177" fontId="9" fillId="2" borderId="109" xfId="3" applyNumberFormat="1" applyFont="1" applyFill="1" applyBorder="1" applyAlignment="1">
      <alignment horizontal="right" vertical="center"/>
    </xf>
    <xf numFmtId="177" fontId="11" fillId="0" borderId="106" xfId="3" applyNumberFormat="1" applyFont="1" applyBorder="1" applyAlignment="1">
      <alignment horizontal="center" vertical="center"/>
    </xf>
    <xf numFmtId="177" fontId="9" fillId="2" borderId="111" xfId="3" applyNumberFormat="1" applyFont="1" applyFill="1" applyBorder="1" applyAlignment="1">
      <alignment horizontal="right" vertical="center"/>
    </xf>
    <xf numFmtId="177" fontId="9" fillId="2" borderId="49" xfId="3" applyNumberFormat="1" applyFont="1" applyFill="1" applyBorder="1" applyAlignment="1">
      <alignment horizontal="right" vertical="center"/>
    </xf>
    <xf numFmtId="177" fontId="9" fillId="2" borderId="113" xfId="3" applyNumberFormat="1" applyFont="1" applyFill="1" applyBorder="1" applyAlignment="1">
      <alignment horizontal="right" vertical="center"/>
    </xf>
    <xf numFmtId="177" fontId="9" fillId="2" borderId="110" xfId="3" applyNumberFormat="1" applyFont="1" applyFill="1" applyBorder="1" applyAlignment="1">
      <alignment horizontal="right" vertical="center"/>
    </xf>
    <xf numFmtId="177" fontId="9" fillId="2" borderId="114" xfId="3" applyNumberFormat="1" applyFont="1" applyFill="1" applyBorder="1" applyAlignment="1">
      <alignment horizontal="right" vertical="center"/>
    </xf>
    <xf numFmtId="177" fontId="11" fillId="0" borderId="49" xfId="3" applyNumberFormat="1" applyFont="1" applyBorder="1" applyAlignment="1">
      <alignment horizontal="center" vertical="center"/>
    </xf>
    <xf numFmtId="177" fontId="10" fillId="0" borderId="118" xfId="3" applyNumberFormat="1" applyFont="1" applyBorder="1" applyAlignment="1">
      <alignment horizontal="right" vertical="center"/>
    </xf>
    <xf numFmtId="177" fontId="9" fillId="2" borderId="119" xfId="3" applyNumberFormat="1" applyFont="1" applyFill="1" applyBorder="1" applyAlignment="1">
      <alignment horizontal="right" vertical="center"/>
    </xf>
    <xf numFmtId="177" fontId="9" fillId="2" borderId="117" xfId="3" applyNumberFormat="1" applyFont="1" applyFill="1" applyBorder="1" applyAlignment="1">
      <alignment horizontal="right" vertical="center"/>
    </xf>
    <xf numFmtId="177" fontId="9" fillId="0" borderId="120" xfId="3" applyNumberFormat="1" applyFont="1" applyBorder="1" applyAlignment="1">
      <alignment horizontal="right" vertical="center"/>
    </xf>
    <xf numFmtId="177" fontId="9" fillId="2" borderId="121" xfId="3" applyNumberFormat="1" applyFont="1" applyFill="1" applyBorder="1" applyAlignment="1">
      <alignment horizontal="right" vertical="center"/>
    </xf>
    <xf numFmtId="177" fontId="9" fillId="2" borderId="122" xfId="3" applyNumberFormat="1" applyFont="1" applyFill="1" applyBorder="1" applyAlignment="1">
      <alignment horizontal="right" vertical="center"/>
    </xf>
    <xf numFmtId="177" fontId="9" fillId="2" borderId="118" xfId="3" applyNumberFormat="1" applyFont="1" applyFill="1" applyBorder="1" applyAlignment="1">
      <alignment horizontal="right" vertical="center"/>
    </xf>
    <xf numFmtId="177" fontId="9" fillId="2" borderId="123" xfId="3" applyNumberFormat="1" applyFont="1" applyFill="1" applyBorder="1" applyAlignment="1">
      <alignment horizontal="right" vertical="center"/>
    </xf>
    <xf numFmtId="177" fontId="11" fillId="0" borderId="117" xfId="3" applyNumberFormat="1" applyFont="1" applyBorder="1" applyAlignment="1">
      <alignment horizontal="center" vertical="center"/>
    </xf>
    <xf numFmtId="177" fontId="10" fillId="0" borderId="116" xfId="3" applyNumberFormat="1" applyFont="1" applyBorder="1" applyAlignment="1">
      <alignment horizontal="right" vertical="center"/>
    </xf>
    <xf numFmtId="177" fontId="9" fillId="2" borderId="116" xfId="3" applyNumberFormat="1" applyFont="1" applyFill="1" applyBorder="1" applyAlignment="1">
      <alignment horizontal="right" vertical="center"/>
    </xf>
    <xf numFmtId="177" fontId="9" fillId="0" borderId="116" xfId="3" applyNumberFormat="1" applyFont="1" applyBorder="1" applyAlignment="1">
      <alignment horizontal="right" vertical="center"/>
    </xf>
    <xf numFmtId="177" fontId="11" fillId="0" borderId="116" xfId="3" applyNumberFormat="1" applyFont="1" applyBorder="1" applyAlignment="1">
      <alignment horizontal="center" vertical="center"/>
    </xf>
    <xf numFmtId="177" fontId="10" fillId="2" borderId="118" xfId="3" applyNumberFormat="1" applyFont="1" applyFill="1" applyBorder="1" applyAlignment="1">
      <alignment horizontal="right" vertical="center"/>
    </xf>
    <xf numFmtId="177" fontId="9" fillId="2" borderId="120" xfId="3" applyNumberFormat="1" applyFont="1" applyFill="1" applyBorder="1" applyAlignment="1">
      <alignment horizontal="right" vertical="center"/>
    </xf>
    <xf numFmtId="177" fontId="12" fillId="0" borderId="126" xfId="3" applyNumberFormat="1" applyFont="1" applyBorder="1" applyAlignment="1">
      <alignment horizontal="right" vertical="center"/>
    </xf>
    <xf numFmtId="177" fontId="11" fillId="2" borderId="16" xfId="3" applyNumberFormat="1" applyFont="1" applyFill="1" applyBorder="1" applyAlignment="1">
      <alignment horizontal="right" vertical="center"/>
    </xf>
    <xf numFmtId="177" fontId="11" fillId="2" borderId="127" xfId="3" applyNumberFormat="1" applyFont="1" applyFill="1" applyBorder="1" applyAlignment="1">
      <alignment horizontal="right" vertical="center"/>
    </xf>
    <xf numFmtId="177" fontId="11" fillId="0" borderId="34" xfId="3" applyNumberFormat="1" applyFont="1" applyBorder="1" applyAlignment="1">
      <alignment horizontal="right" vertical="center"/>
    </xf>
    <xf numFmtId="177" fontId="11" fillId="2" borderId="128" xfId="3" applyNumberFormat="1" applyFont="1" applyFill="1" applyBorder="1" applyAlignment="1">
      <alignment horizontal="right" vertical="center"/>
    </xf>
    <xf numFmtId="177" fontId="11" fillId="2" borderId="126" xfId="3" applyNumberFormat="1" applyFont="1" applyFill="1" applyBorder="1" applyAlignment="1">
      <alignment horizontal="right" vertical="center"/>
    </xf>
    <xf numFmtId="177" fontId="11" fillId="2" borderId="30" xfId="3" applyNumberFormat="1" applyFont="1" applyFill="1" applyBorder="1" applyAlignment="1">
      <alignment horizontal="right" vertical="center"/>
    </xf>
    <xf numFmtId="176" fontId="11" fillId="0" borderId="42" xfId="5" applyNumberFormat="1" applyFont="1" applyFill="1" applyBorder="1" applyAlignment="1">
      <alignment horizontal="center" vertical="center"/>
    </xf>
    <xf numFmtId="0" fontId="12" fillId="0" borderId="124" xfId="3" applyFont="1" applyBorder="1" applyAlignment="1">
      <alignment vertical="center"/>
    </xf>
    <xf numFmtId="177" fontId="11" fillId="0" borderId="127" xfId="3" applyNumberFormat="1" applyFont="1" applyBorder="1" applyAlignment="1">
      <alignment horizontal="center" vertical="center"/>
    </xf>
    <xf numFmtId="0" fontId="11" fillId="0" borderId="130" xfId="3" applyFont="1" applyBorder="1" applyAlignment="1">
      <alignment vertical="center"/>
    </xf>
    <xf numFmtId="177" fontId="12" fillId="2" borderId="68" xfId="3" applyNumberFormat="1" applyFont="1" applyFill="1" applyBorder="1" applyAlignment="1">
      <alignment horizontal="right" vertical="center"/>
    </xf>
    <xf numFmtId="177" fontId="11" fillId="2" borderId="70" xfId="3" applyNumberFormat="1" applyFont="1" applyFill="1" applyBorder="1" applyAlignment="1">
      <alignment horizontal="right" vertical="center"/>
    </xf>
    <xf numFmtId="177" fontId="9" fillId="0" borderId="69" xfId="3" applyNumberFormat="1" applyFont="1" applyBorder="1" applyAlignment="1">
      <alignment horizontal="center" vertical="center"/>
    </xf>
    <xf numFmtId="0" fontId="12" fillId="0" borderId="130" xfId="3" applyFont="1" applyBorder="1" applyAlignment="1">
      <alignment vertical="center"/>
    </xf>
    <xf numFmtId="0" fontId="11" fillId="0" borderId="124" xfId="3" applyFont="1" applyBorder="1" applyAlignment="1">
      <alignment vertical="center"/>
    </xf>
    <xf numFmtId="177" fontId="9" fillId="0" borderId="127" xfId="3" applyNumberFormat="1" applyFont="1" applyBorder="1" applyAlignment="1">
      <alignment horizontal="center" vertical="center"/>
    </xf>
    <xf numFmtId="0" fontId="18" fillId="0" borderId="97" xfId="3" applyFont="1" applyBorder="1" applyAlignment="1">
      <alignment vertical="center"/>
    </xf>
    <xf numFmtId="177" fontId="11" fillId="0" borderId="56" xfId="3" applyNumberFormat="1" applyFont="1" applyBorder="1" applyAlignment="1">
      <alignment horizontal="center" vertical="center"/>
    </xf>
    <xf numFmtId="0" fontId="11" fillId="0" borderId="131" xfId="3" applyFont="1" applyBorder="1" applyAlignment="1">
      <alignment vertical="center"/>
    </xf>
    <xf numFmtId="177" fontId="10" fillId="2" borderId="132" xfId="3" applyNumberFormat="1" applyFont="1" applyFill="1" applyBorder="1" applyAlignment="1">
      <alignment horizontal="right" vertical="center"/>
    </xf>
    <xf numFmtId="177" fontId="9" fillId="2" borderId="41" xfId="3" applyNumberFormat="1" applyFont="1" applyFill="1" applyBorder="1" applyAlignment="1">
      <alignment horizontal="right" vertical="center"/>
    </xf>
    <xf numFmtId="177" fontId="9" fillId="2" borderId="133" xfId="3" applyNumberFormat="1" applyFont="1" applyFill="1" applyBorder="1" applyAlignment="1">
      <alignment horizontal="right" vertical="center"/>
    </xf>
    <xf numFmtId="177" fontId="9" fillId="2" borderId="134" xfId="3" applyNumberFormat="1" applyFont="1" applyFill="1" applyBorder="1" applyAlignment="1">
      <alignment horizontal="right" vertical="center"/>
    </xf>
    <xf numFmtId="177" fontId="9" fillId="2" borderId="135" xfId="3" applyNumberFormat="1" applyFont="1" applyFill="1" applyBorder="1" applyAlignment="1">
      <alignment horizontal="right" vertical="center"/>
    </xf>
    <xf numFmtId="177" fontId="9" fillId="2" borderId="132" xfId="3" applyNumberFormat="1" applyFont="1" applyFill="1" applyBorder="1" applyAlignment="1">
      <alignment horizontal="right" vertical="center"/>
    </xf>
    <xf numFmtId="177" fontId="9" fillId="2" borderId="46" xfId="3" applyNumberFormat="1" applyFont="1" applyFill="1" applyBorder="1" applyAlignment="1">
      <alignment horizontal="right" vertical="center"/>
    </xf>
    <xf numFmtId="177" fontId="10" fillId="2" borderId="72" xfId="3" applyNumberFormat="1" applyFont="1" applyFill="1" applyBorder="1" applyAlignment="1">
      <alignment horizontal="right" vertical="center"/>
    </xf>
    <xf numFmtId="177" fontId="9" fillId="2" borderId="13" xfId="3" applyNumberFormat="1" applyFont="1" applyFill="1" applyBorder="1" applyAlignment="1">
      <alignment horizontal="right" vertical="center"/>
    </xf>
    <xf numFmtId="177" fontId="9" fillId="2" borderId="73" xfId="3" applyNumberFormat="1" applyFont="1" applyFill="1" applyBorder="1" applyAlignment="1">
      <alignment horizontal="right" vertical="center"/>
    </xf>
    <xf numFmtId="177" fontId="9" fillId="2" borderId="32" xfId="3" applyNumberFormat="1" applyFont="1" applyFill="1" applyBorder="1" applyAlignment="1">
      <alignment horizontal="right" vertical="center"/>
    </xf>
    <xf numFmtId="177" fontId="9" fillId="2" borderId="74" xfId="3" applyNumberFormat="1" applyFont="1" applyFill="1" applyBorder="1" applyAlignment="1">
      <alignment horizontal="right" vertical="center"/>
    </xf>
    <xf numFmtId="177" fontId="9" fillId="2" borderId="72" xfId="3" applyNumberFormat="1" applyFont="1" applyFill="1" applyBorder="1" applyAlignment="1">
      <alignment horizontal="right" vertical="center"/>
    </xf>
    <xf numFmtId="177" fontId="9" fillId="2" borderId="19" xfId="3" applyNumberFormat="1" applyFont="1" applyFill="1" applyBorder="1" applyAlignment="1">
      <alignment horizontal="right" vertical="center"/>
    </xf>
    <xf numFmtId="177" fontId="11" fillId="0" borderId="133" xfId="3" applyNumberFormat="1" applyFont="1" applyBorder="1" applyAlignment="1">
      <alignment horizontal="center" vertical="center"/>
    </xf>
    <xf numFmtId="0" fontId="13" fillId="0" borderId="4" xfId="3" applyFont="1" applyBorder="1" applyAlignment="1">
      <alignment horizontal="distributed" vertical="center" indent="1"/>
    </xf>
    <xf numFmtId="0" fontId="11" fillId="0" borderId="4" xfId="3" applyFont="1" applyBorder="1" applyAlignment="1">
      <alignment horizontal="center" vertical="center"/>
    </xf>
    <xf numFmtId="0" fontId="11" fillId="0" borderId="1" xfId="3" applyFont="1" applyBorder="1" applyAlignment="1">
      <alignment horizontal="distributed" vertical="center" indent="1"/>
    </xf>
    <xf numFmtId="0" fontId="9" fillId="0" borderId="0" xfId="3" applyFont="1" applyAlignment="1">
      <alignment horizontal="right" vertical="center" shrinkToFit="1"/>
    </xf>
    <xf numFmtId="0" fontId="6" fillId="0" borderId="0" xfId="3" applyAlignment="1">
      <alignment vertical="center" shrinkToFit="1"/>
    </xf>
    <xf numFmtId="177" fontId="12" fillId="0" borderId="82" xfId="3" applyNumberFormat="1" applyFont="1" applyBorder="1" applyAlignment="1">
      <alignment horizontal="right" vertical="center"/>
    </xf>
    <xf numFmtId="177" fontId="11" fillId="2" borderId="83" xfId="3" applyNumberFormat="1" applyFont="1" applyFill="1" applyBorder="1" applyAlignment="1">
      <alignment horizontal="right" vertical="center"/>
    </xf>
    <xf numFmtId="177" fontId="11" fillId="2" borderId="11" xfId="3" applyNumberFormat="1" applyFont="1" applyFill="1" applyBorder="1" applyAlignment="1">
      <alignment horizontal="right" vertical="center"/>
    </xf>
    <xf numFmtId="177" fontId="11" fillId="2" borderId="85" xfId="3" applyNumberFormat="1" applyFont="1" applyFill="1" applyBorder="1" applyAlignment="1">
      <alignment horizontal="right" vertical="center"/>
    </xf>
    <xf numFmtId="177" fontId="11" fillId="2" borderId="82" xfId="3" applyNumberFormat="1" applyFont="1" applyFill="1" applyBorder="1" applyAlignment="1">
      <alignment horizontal="right" vertical="center"/>
    </xf>
    <xf numFmtId="177" fontId="11" fillId="2" borderId="86" xfId="3" applyNumberFormat="1" applyFont="1" applyFill="1" applyBorder="1" applyAlignment="1">
      <alignment horizontal="right" vertical="center"/>
    </xf>
    <xf numFmtId="176" fontId="11" fillId="0" borderId="11" xfId="5" applyNumberFormat="1" applyFont="1" applyFill="1" applyBorder="1" applyAlignment="1">
      <alignment horizontal="center" vertical="center"/>
    </xf>
    <xf numFmtId="177" fontId="11" fillId="2" borderId="64" xfId="3" applyNumberFormat="1" applyFont="1" applyFill="1" applyBorder="1" applyAlignment="1">
      <alignment horizontal="right" vertical="center"/>
    </xf>
    <xf numFmtId="0" fontId="11" fillId="3" borderId="14" xfId="3" applyFont="1" applyFill="1" applyBorder="1" applyAlignment="1">
      <alignment vertical="center"/>
    </xf>
    <xf numFmtId="177" fontId="12" fillId="3" borderId="55" xfId="3" applyNumberFormat="1" applyFont="1" applyFill="1" applyBorder="1" applyAlignment="1">
      <alignment horizontal="right" vertical="center"/>
    </xf>
    <xf numFmtId="0" fontId="11" fillId="3" borderId="60" xfId="3" applyFont="1" applyFill="1" applyBorder="1" applyAlignment="1">
      <alignment vertical="center"/>
    </xf>
    <xf numFmtId="177" fontId="12" fillId="3" borderId="61" xfId="3" applyNumberFormat="1" applyFont="1" applyFill="1" applyBorder="1" applyAlignment="1">
      <alignment horizontal="right" vertical="center"/>
    </xf>
    <xf numFmtId="0" fontId="11" fillId="3" borderId="67" xfId="3" applyFont="1" applyFill="1" applyBorder="1" applyAlignment="1">
      <alignment vertical="center"/>
    </xf>
    <xf numFmtId="177" fontId="12" fillId="3" borderId="68" xfId="3" applyNumberFormat="1" applyFont="1" applyFill="1" applyBorder="1" applyAlignment="1">
      <alignment horizontal="right" vertical="center"/>
    </xf>
    <xf numFmtId="177" fontId="11" fillId="3" borderId="33" xfId="3" applyNumberFormat="1" applyFont="1" applyFill="1" applyBorder="1" applyAlignment="1">
      <alignment horizontal="right" vertical="center"/>
    </xf>
    <xf numFmtId="177" fontId="11" fillId="3" borderId="64" xfId="3" applyNumberFormat="1" applyFont="1" applyFill="1" applyBorder="1" applyAlignment="1">
      <alignment horizontal="right" vertical="center"/>
    </xf>
    <xf numFmtId="177" fontId="11" fillId="3" borderId="70" xfId="3" applyNumberFormat="1" applyFont="1" applyFill="1" applyBorder="1" applyAlignment="1">
      <alignment horizontal="right" vertical="center"/>
    </xf>
    <xf numFmtId="177" fontId="12" fillId="3" borderId="79" xfId="3" applyNumberFormat="1" applyFont="1" applyFill="1" applyBorder="1" applyAlignment="1">
      <alignment horizontal="right" vertical="center"/>
    </xf>
    <xf numFmtId="177" fontId="10" fillId="3" borderId="110" xfId="3" applyNumberFormat="1" applyFont="1" applyFill="1" applyBorder="1" applyAlignment="1">
      <alignment horizontal="right" vertical="center"/>
    </xf>
    <xf numFmtId="177" fontId="9" fillId="3" borderId="112" xfId="3" applyNumberFormat="1" applyFont="1" applyFill="1" applyBorder="1" applyAlignment="1">
      <alignment horizontal="right" vertical="center"/>
    </xf>
    <xf numFmtId="0" fontId="11" fillId="3" borderId="1" xfId="3" applyFont="1" applyFill="1" applyBorder="1" applyAlignment="1">
      <alignment horizontal="center" vertical="center" shrinkToFit="1"/>
    </xf>
    <xf numFmtId="0" fontId="9" fillId="0" borderId="116" xfId="3" applyFont="1" applyBorder="1" applyAlignment="1">
      <alignment horizontal="center" vertical="center"/>
    </xf>
    <xf numFmtId="0" fontId="11" fillId="0" borderId="129" xfId="3" applyFont="1" applyBorder="1" applyAlignment="1">
      <alignment vertical="center"/>
    </xf>
    <xf numFmtId="0" fontId="12" fillId="0" borderId="125" xfId="3" applyFont="1" applyBorder="1" applyAlignment="1">
      <alignment vertical="center"/>
    </xf>
    <xf numFmtId="0" fontId="4" fillId="3" borderId="25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center"/>
    </xf>
    <xf numFmtId="177" fontId="11" fillId="3" borderId="56" xfId="3" applyNumberFormat="1" applyFont="1" applyFill="1" applyBorder="1" applyAlignment="1">
      <alignment horizontal="left" vertical="center"/>
    </xf>
    <xf numFmtId="177" fontId="11" fillId="3" borderId="63" xfId="3" applyNumberFormat="1" applyFont="1" applyFill="1" applyBorder="1" applyAlignment="1">
      <alignment horizontal="left" vertical="center"/>
    </xf>
    <xf numFmtId="177" fontId="11" fillId="3" borderId="63" xfId="3" applyNumberFormat="1" applyFont="1" applyFill="1" applyBorder="1" applyAlignment="1">
      <alignment horizontal="center" vertical="center"/>
    </xf>
    <xf numFmtId="177" fontId="11" fillId="3" borderId="69" xfId="3" applyNumberFormat="1" applyFont="1" applyFill="1" applyBorder="1" applyAlignment="1">
      <alignment horizontal="center" vertical="center"/>
    </xf>
    <xf numFmtId="177" fontId="11" fillId="2" borderId="63" xfId="3" applyNumberFormat="1" applyFont="1" applyFill="1" applyBorder="1" applyAlignment="1">
      <alignment horizontal="center" vertical="center"/>
    </xf>
    <xf numFmtId="177" fontId="11" fillId="2" borderId="69" xfId="3" applyNumberFormat="1" applyFont="1" applyFill="1" applyBorder="1" applyAlignment="1">
      <alignment horizontal="center" vertical="center"/>
    </xf>
    <xf numFmtId="0" fontId="11" fillId="0" borderId="97" xfId="3" applyFont="1" applyBorder="1" applyAlignment="1">
      <alignment vertical="center" shrinkToFit="1"/>
    </xf>
    <xf numFmtId="177" fontId="12" fillId="3" borderId="89" xfId="3" applyNumberFormat="1" applyFont="1" applyFill="1" applyBorder="1" applyAlignment="1">
      <alignment horizontal="right" vertical="center"/>
    </xf>
    <xf numFmtId="177" fontId="12" fillId="3" borderId="126" xfId="3" applyNumberFormat="1" applyFont="1" applyFill="1" applyBorder="1" applyAlignment="1">
      <alignment horizontal="right" vertical="center"/>
    </xf>
    <xf numFmtId="177" fontId="11" fillId="3" borderId="91" xfId="3" applyNumberFormat="1" applyFont="1" applyFill="1" applyBorder="1" applyAlignment="1">
      <alignment horizontal="right" vertical="center"/>
    </xf>
    <xf numFmtId="177" fontId="11" fillId="3" borderId="34" xfId="3" applyNumberFormat="1" applyFont="1" applyFill="1" applyBorder="1" applyAlignment="1">
      <alignment horizontal="right" vertical="center"/>
    </xf>
    <xf numFmtId="177" fontId="11" fillId="0" borderId="137" xfId="3" applyNumberFormat="1" applyFont="1" applyBorder="1" applyAlignment="1">
      <alignment horizontal="center" vertical="center"/>
    </xf>
    <xf numFmtId="177" fontId="12" fillId="2" borderId="132" xfId="3" applyNumberFormat="1" applyFont="1" applyFill="1" applyBorder="1" applyAlignment="1">
      <alignment horizontal="right" vertical="center"/>
    </xf>
    <xf numFmtId="177" fontId="11" fillId="2" borderId="41" xfId="3" applyNumberFormat="1" applyFont="1" applyFill="1" applyBorder="1" applyAlignment="1">
      <alignment horizontal="right" vertical="center"/>
    </xf>
    <xf numFmtId="177" fontId="11" fillId="2" borderId="133" xfId="3" applyNumberFormat="1" applyFont="1" applyFill="1" applyBorder="1" applyAlignment="1">
      <alignment horizontal="right" vertical="center"/>
    </xf>
    <xf numFmtId="177" fontId="11" fillId="2" borderId="134" xfId="3" applyNumberFormat="1" applyFont="1" applyFill="1" applyBorder="1" applyAlignment="1">
      <alignment horizontal="right" vertical="center"/>
    </xf>
    <xf numFmtId="177" fontId="11" fillId="2" borderId="135" xfId="3" applyNumberFormat="1" applyFont="1" applyFill="1" applyBorder="1" applyAlignment="1">
      <alignment horizontal="right" vertical="center"/>
    </xf>
    <xf numFmtId="177" fontId="11" fillId="2" borderId="132" xfId="3" applyNumberFormat="1" applyFont="1" applyFill="1" applyBorder="1" applyAlignment="1">
      <alignment horizontal="right" vertical="center"/>
    </xf>
    <xf numFmtId="177" fontId="11" fillId="2" borderId="46" xfId="3" applyNumberFormat="1" applyFont="1" applyFill="1" applyBorder="1" applyAlignment="1">
      <alignment horizontal="right" vertical="center"/>
    </xf>
    <xf numFmtId="177" fontId="11" fillId="0" borderId="136" xfId="3" applyNumberFormat="1" applyFont="1" applyBorder="1" applyAlignment="1">
      <alignment horizontal="center" vertical="center"/>
    </xf>
    <xf numFmtId="177" fontId="11" fillId="2" borderId="33" xfId="3" applyNumberFormat="1" applyFont="1" applyFill="1" applyBorder="1" applyAlignment="1">
      <alignment horizontal="right" vertical="center"/>
    </xf>
    <xf numFmtId="177" fontId="11" fillId="2" borderId="34" xfId="3" applyNumberFormat="1" applyFont="1" applyFill="1" applyBorder="1" applyAlignment="1">
      <alignment horizontal="right" vertical="center"/>
    </xf>
    <xf numFmtId="0" fontId="9" fillId="0" borderId="115" xfId="3" applyFont="1" applyBorder="1" applyAlignment="1">
      <alignment horizontal="center" vertical="center"/>
    </xf>
    <xf numFmtId="0" fontId="9" fillId="0" borderId="116" xfId="3" applyFont="1" applyBorder="1" applyAlignment="1">
      <alignment horizontal="center" vertical="center"/>
    </xf>
    <xf numFmtId="0" fontId="9" fillId="0" borderId="117" xfId="3" applyFont="1" applyBorder="1" applyAlignment="1">
      <alignment horizontal="center" vertical="center"/>
    </xf>
    <xf numFmtId="0" fontId="9" fillId="0" borderId="87" xfId="3" applyFont="1" applyBorder="1" applyAlignment="1">
      <alignment horizontal="center" vertical="center" textRotation="255"/>
    </xf>
    <xf numFmtId="0" fontId="9" fillId="0" borderId="58" xfId="3" applyFont="1" applyBorder="1" applyAlignment="1">
      <alignment horizontal="center" vertical="center" textRotation="255"/>
    </xf>
    <xf numFmtId="0" fontId="9" fillId="0" borderId="104" xfId="3" applyFont="1" applyBorder="1" applyAlignment="1">
      <alignment horizontal="center" vertical="center" textRotation="255"/>
    </xf>
    <xf numFmtId="0" fontId="13" fillId="0" borderId="101" xfId="3" applyFont="1" applyBorder="1" applyAlignment="1">
      <alignment horizontal="center" vertical="center" textRotation="255"/>
    </xf>
    <xf numFmtId="0" fontId="11" fillId="0" borderId="102" xfId="3" applyFont="1" applyBorder="1" applyAlignment="1">
      <alignment horizontal="center" vertical="center" textRotation="255"/>
    </xf>
    <xf numFmtId="0" fontId="11" fillId="0" borderId="3" xfId="3" applyFont="1" applyBorder="1" applyAlignment="1">
      <alignment horizontal="center" vertical="center" textRotation="255"/>
    </xf>
    <xf numFmtId="0" fontId="11" fillId="0" borderId="2" xfId="3" applyFont="1" applyBorder="1" applyAlignment="1">
      <alignment horizontal="center" vertical="center" textRotation="255"/>
    </xf>
    <xf numFmtId="0" fontId="11" fillId="0" borderId="103" xfId="3" applyFont="1" applyBorder="1" applyAlignment="1">
      <alignment horizontal="center" vertical="center" textRotation="255"/>
    </xf>
    <xf numFmtId="0" fontId="11" fillId="0" borderId="105" xfId="3" applyFont="1" applyBorder="1" applyAlignment="1">
      <alignment horizontal="center" vertical="center"/>
    </xf>
    <xf numFmtId="0" fontId="11" fillId="0" borderId="106" xfId="3" applyFont="1" applyBorder="1" applyAlignment="1">
      <alignment horizontal="center" vertical="center"/>
    </xf>
    <xf numFmtId="0" fontId="9" fillId="0" borderId="27" xfId="3" applyFont="1" applyBorder="1" applyAlignment="1">
      <alignment horizontal="center" vertical="center"/>
    </xf>
    <xf numFmtId="0" fontId="9" fillId="0" borderId="28" xfId="3" applyFont="1" applyBorder="1" applyAlignment="1">
      <alignment horizontal="center" vertical="center"/>
    </xf>
    <xf numFmtId="0" fontId="9" fillId="0" borderId="49" xfId="3" applyFont="1" applyBorder="1" applyAlignment="1">
      <alignment horizontal="center" vertical="center"/>
    </xf>
    <xf numFmtId="0" fontId="11" fillId="0" borderId="101" xfId="3" applyFont="1" applyBorder="1" applyAlignment="1">
      <alignment horizontal="center" vertical="center" textRotation="255"/>
    </xf>
    <xf numFmtId="0" fontId="9" fillId="0" borderId="27" xfId="3" applyFont="1" applyBorder="1" applyAlignment="1">
      <alignment horizontal="center" vertical="center" wrapText="1"/>
    </xf>
    <xf numFmtId="0" fontId="9" fillId="0" borderId="40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7" xfId="3" applyFont="1" applyBorder="1" applyAlignment="1">
      <alignment horizontal="center" vertical="center" textRotation="255"/>
    </xf>
    <xf numFmtId="0" fontId="11" fillId="0" borderId="22" xfId="3" applyFont="1" applyBorder="1" applyAlignment="1">
      <alignment horizontal="center" vertical="center" textRotation="255"/>
    </xf>
    <xf numFmtId="0" fontId="11" fillId="0" borderId="94" xfId="3" applyFont="1" applyBorder="1" applyAlignment="1">
      <alignment horizontal="center" vertical="center" textRotation="255"/>
    </xf>
    <xf numFmtId="0" fontId="11" fillId="0" borderId="96" xfId="3" applyFont="1" applyBorder="1" applyAlignment="1">
      <alignment horizontal="center" vertical="center" textRotation="255"/>
    </xf>
    <xf numFmtId="0" fontId="11" fillId="0" borderId="98" xfId="3" applyFont="1" applyBorder="1" applyAlignment="1">
      <alignment horizontal="center" vertical="center" textRotation="255"/>
    </xf>
    <xf numFmtId="0" fontId="11" fillId="0" borderId="22" xfId="3" applyFont="1" applyBorder="1" applyAlignment="1">
      <alignment horizontal="center" vertical="center"/>
    </xf>
    <xf numFmtId="0" fontId="11" fillId="0" borderId="11" xfId="3" applyFont="1" applyBorder="1" applyAlignment="1">
      <alignment horizontal="center" vertical="center"/>
    </xf>
    <xf numFmtId="0" fontId="10" fillId="0" borderId="43" xfId="3" applyFont="1" applyBorder="1" applyAlignment="1">
      <alignment horizontal="center" vertical="center"/>
    </xf>
    <xf numFmtId="0" fontId="10" fillId="0" borderId="42" xfId="3" applyFont="1" applyBorder="1" applyAlignment="1">
      <alignment horizontal="center" vertical="center"/>
    </xf>
    <xf numFmtId="0" fontId="10" fillId="0" borderId="49" xfId="3" applyFont="1" applyBorder="1" applyAlignment="1">
      <alignment horizontal="center" vertical="center" wrapText="1"/>
    </xf>
    <xf numFmtId="0" fontId="10" fillId="0" borderId="52" xfId="3" applyFont="1" applyBorder="1" applyAlignment="1">
      <alignment horizontal="center" vertical="center" wrapText="1"/>
    </xf>
    <xf numFmtId="0" fontId="9" fillId="0" borderId="53" xfId="3" applyFont="1" applyBorder="1" applyAlignment="1">
      <alignment horizontal="center" vertical="center" textRotation="255"/>
    </xf>
    <xf numFmtId="0" fontId="11" fillId="0" borderId="54" xfId="3" applyFont="1" applyBorder="1" applyAlignment="1">
      <alignment horizontal="center" vertical="center" textRotation="255"/>
    </xf>
    <xf numFmtId="0" fontId="11" fillId="0" borderId="59" xfId="3" applyFont="1" applyBorder="1" applyAlignment="1">
      <alignment horizontal="center" vertical="center" textRotation="255"/>
    </xf>
    <xf numFmtId="0" fontId="11" fillId="0" borderId="12" xfId="3" applyFont="1" applyBorder="1" applyAlignment="1">
      <alignment horizontal="center" vertical="center" textRotation="255"/>
    </xf>
    <xf numFmtId="0" fontId="12" fillId="0" borderId="23" xfId="3" applyFont="1" applyBorder="1" applyAlignment="1">
      <alignment horizontal="center" vertical="center" textRotation="255" wrapText="1"/>
    </xf>
    <xf numFmtId="0" fontId="12" fillId="0" borderId="59" xfId="3" applyFont="1" applyBorder="1" applyAlignment="1">
      <alignment horizontal="center" vertical="center" textRotation="255" wrapText="1"/>
    </xf>
    <xf numFmtId="0" fontId="12" fillId="0" borderId="12" xfId="3" applyFont="1" applyBorder="1" applyAlignment="1">
      <alignment horizontal="center" vertical="center" textRotation="255" wrapText="1"/>
    </xf>
    <xf numFmtId="0" fontId="12" fillId="0" borderId="1" xfId="3" applyFont="1" applyBorder="1" applyAlignment="1">
      <alignment horizontal="center" vertical="center"/>
    </xf>
    <xf numFmtId="0" fontId="11" fillId="0" borderId="1" xfId="3" applyFont="1" applyBorder="1" applyAlignment="1">
      <alignment horizontal="center" vertical="center"/>
    </xf>
    <xf numFmtId="0" fontId="12" fillId="0" borderId="77" xfId="3" applyFont="1" applyBorder="1" applyAlignment="1">
      <alignment horizontal="center" vertical="center"/>
    </xf>
    <xf numFmtId="0" fontId="12" fillId="0" borderId="78" xfId="3" applyFont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8" fillId="0" borderId="0" xfId="3" applyFont="1" applyAlignment="1">
      <alignment horizontal="center" vertical="center"/>
    </xf>
    <xf numFmtId="0" fontId="11" fillId="0" borderId="27" xfId="3" applyFont="1" applyBorder="1" applyAlignment="1">
      <alignment horizontal="center" vertical="center"/>
    </xf>
    <xf numFmtId="0" fontId="11" fillId="0" borderId="28" xfId="3" applyFont="1" applyBorder="1" applyAlignment="1">
      <alignment horizontal="center" vertical="center"/>
    </xf>
    <xf numFmtId="0" fontId="11" fillId="0" borderId="40" xfId="3" applyFont="1" applyBorder="1" applyAlignment="1">
      <alignment horizontal="center" vertical="center"/>
    </xf>
    <xf numFmtId="0" fontId="11" fillId="0" borderId="38" xfId="3" applyFont="1" applyBorder="1" applyAlignment="1">
      <alignment horizontal="center" vertical="center"/>
    </xf>
    <xf numFmtId="0" fontId="9" fillId="0" borderId="50" xfId="3" applyFont="1" applyBorder="1" applyAlignment="1">
      <alignment horizontal="center" vertical="center"/>
    </xf>
    <xf numFmtId="0" fontId="10" fillId="0" borderId="28" xfId="3" applyFont="1" applyBorder="1" applyAlignment="1">
      <alignment horizontal="center" vertical="center"/>
    </xf>
    <xf numFmtId="0" fontId="10" fillId="0" borderId="49" xfId="3" applyFont="1" applyBorder="1" applyAlignment="1">
      <alignment horizontal="center" vertical="center"/>
    </xf>
    <xf numFmtId="0" fontId="9" fillId="0" borderId="28" xfId="3" applyFont="1" applyBorder="1" applyAlignment="1">
      <alignment horizontal="center" vertical="center" wrapText="1"/>
    </xf>
    <xf numFmtId="0" fontId="9" fillId="0" borderId="38" xfId="3" applyFont="1" applyBorder="1" applyAlignment="1">
      <alignment horizontal="center" vertical="center"/>
    </xf>
  </cellXfs>
  <cellStyles count="7">
    <cellStyle name="パーセント" xfId="5" builtinId="5"/>
    <cellStyle name="桁区切り" xfId="4" builtinId="6"/>
    <cellStyle name="標準" xfId="0" builtinId="0"/>
    <cellStyle name="標準 2" xfId="1" xr:uid="{00000000-0005-0000-0000-000003000000}"/>
    <cellStyle name="標準 3" xfId="2" xr:uid="{00000000-0005-0000-0000-000004000000}"/>
    <cellStyle name="標準 3 2" xfId="6" xr:uid="{00000000-0005-0000-0000-000005000000}"/>
    <cellStyle name="標準 4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415638</xdr:colOff>
      <xdr:row>3</xdr:row>
      <xdr:rowOff>56281</xdr:rowOff>
    </xdr:from>
    <xdr:to>
      <xdr:col>14</xdr:col>
      <xdr:colOff>16082</xdr:colOff>
      <xdr:row>5</xdr:row>
      <xdr:rowOff>145964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9970463" y="932581"/>
          <a:ext cx="3934319" cy="718333"/>
        </a:xfrm>
        <a:prstGeom prst="rect">
          <a:avLst/>
        </a:prstGeom>
        <a:noFill/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b="1">
              <a:solidFill>
                <a:srgbClr val="FF0000"/>
              </a:solidFill>
            </a:rPr>
            <a:t>※</a:t>
          </a:r>
          <a:r>
            <a:rPr kumimoji="1" lang="ja-JP" altLang="en-US" sz="1200" b="1">
              <a:solidFill>
                <a:srgbClr val="FF0000"/>
              </a:solidFill>
            </a:rPr>
            <a:t>水色セル部分にはあらかじめ計算式が</a:t>
          </a:r>
          <a:endParaRPr kumimoji="1" lang="en-US" altLang="ja-JP" sz="1200" b="1">
            <a:solidFill>
              <a:srgbClr val="FF0000"/>
            </a:solidFill>
          </a:endParaRPr>
        </a:p>
        <a:p>
          <a:pPr algn="ctr"/>
          <a:r>
            <a:rPr kumimoji="1" lang="ja-JP" altLang="en-US" sz="1200" b="1">
              <a:solidFill>
                <a:srgbClr val="FF0000"/>
              </a:solidFill>
            </a:rPr>
            <a:t>　   </a:t>
          </a:r>
          <a:r>
            <a:rPr kumimoji="1" lang="ja-JP" altLang="en-US" sz="1200" b="1" baseline="0">
              <a:solidFill>
                <a:srgbClr val="FF0000"/>
              </a:solidFill>
            </a:rPr>
            <a:t> </a:t>
          </a:r>
          <a:r>
            <a:rPr kumimoji="1" lang="ja-JP" altLang="en-US" sz="1200" b="1">
              <a:solidFill>
                <a:srgbClr val="FF0000"/>
              </a:solidFill>
            </a:rPr>
            <a:t>入力されていますので、入力は不要です。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415638</xdr:colOff>
      <xdr:row>3</xdr:row>
      <xdr:rowOff>56281</xdr:rowOff>
    </xdr:from>
    <xdr:to>
      <xdr:col>14</xdr:col>
      <xdr:colOff>16082</xdr:colOff>
      <xdr:row>5</xdr:row>
      <xdr:rowOff>145964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9970463" y="932581"/>
          <a:ext cx="3934319" cy="718333"/>
        </a:xfrm>
        <a:prstGeom prst="rect">
          <a:avLst/>
        </a:prstGeom>
        <a:noFill/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b="1">
              <a:solidFill>
                <a:srgbClr val="FF0000"/>
              </a:solidFill>
            </a:rPr>
            <a:t>※</a:t>
          </a:r>
          <a:r>
            <a:rPr kumimoji="1" lang="ja-JP" altLang="en-US" sz="1200" b="1">
              <a:solidFill>
                <a:srgbClr val="FF0000"/>
              </a:solidFill>
            </a:rPr>
            <a:t>水色セル部分にはあらかじめ計算式が</a:t>
          </a:r>
          <a:endParaRPr kumimoji="1" lang="en-US" altLang="ja-JP" sz="1200" b="1">
            <a:solidFill>
              <a:srgbClr val="FF0000"/>
            </a:solidFill>
          </a:endParaRPr>
        </a:p>
        <a:p>
          <a:pPr algn="ctr"/>
          <a:r>
            <a:rPr kumimoji="1" lang="ja-JP" altLang="en-US" sz="1200" b="1">
              <a:solidFill>
                <a:srgbClr val="FF0000"/>
              </a:solidFill>
            </a:rPr>
            <a:t>　   </a:t>
          </a:r>
          <a:r>
            <a:rPr kumimoji="1" lang="ja-JP" altLang="en-US" sz="1200" b="1" baseline="0">
              <a:solidFill>
                <a:srgbClr val="FF0000"/>
              </a:solidFill>
            </a:rPr>
            <a:t> </a:t>
          </a:r>
          <a:r>
            <a:rPr kumimoji="1" lang="ja-JP" altLang="en-US" sz="1200" b="1">
              <a:solidFill>
                <a:srgbClr val="FF0000"/>
              </a:solidFill>
            </a:rPr>
            <a:t>入力されていますので、入力は不要です。</a:t>
          </a:r>
        </a:p>
      </xdr:txBody>
    </xdr:sp>
    <xdr:clientData/>
  </xdr:twoCellAnchor>
  <xdr:twoCellAnchor>
    <xdr:from>
      <xdr:col>1</xdr:col>
      <xdr:colOff>47625</xdr:colOff>
      <xdr:row>6</xdr:row>
      <xdr:rowOff>79375</xdr:rowOff>
    </xdr:from>
    <xdr:to>
      <xdr:col>3</xdr:col>
      <xdr:colOff>285750</xdr:colOff>
      <xdr:row>7</xdr:row>
      <xdr:rowOff>396875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42875" y="1857375"/>
          <a:ext cx="1508125" cy="619125"/>
        </a:xfrm>
        <a:prstGeom prst="roundRect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2000" baseline="0">
              <a:solidFill>
                <a:srgbClr val="FF0000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P56"/>
  <sheetViews>
    <sheetView view="pageBreakPreview" topLeftCell="B39" zoomScale="60" zoomScaleNormal="70" workbookViewId="0">
      <selection activeCell="D9" sqref="D9"/>
    </sheetView>
  </sheetViews>
  <sheetFormatPr defaultRowHeight="19.899999999999999"/>
  <cols>
    <col min="1" max="1" width="1.25" style="1" customWidth="1"/>
    <col min="2" max="3" width="8.25" style="8" customWidth="1"/>
    <col min="4" max="4" width="33.875" style="8" customWidth="1"/>
    <col min="5" max="10" width="25.625" style="8" customWidth="1"/>
    <col min="11" max="13" width="25.625" style="1" customWidth="1"/>
    <col min="14" max="14" width="31.25" style="9" customWidth="1"/>
    <col min="15" max="15" width="4.875" style="1" customWidth="1"/>
    <col min="16" max="16" width="17.5" style="1" customWidth="1"/>
    <col min="17" max="16384" width="9" style="1"/>
  </cols>
  <sheetData>
    <row r="1" spans="2:14" ht="24.75" customHeight="1">
      <c r="B1" s="7" t="s">
        <v>68</v>
      </c>
      <c r="E1" s="10" t="s">
        <v>11</v>
      </c>
      <c r="F1" s="4" t="s">
        <v>0</v>
      </c>
      <c r="G1" s="5" t="s">
        <v>1</v>
      </c>
      <c r="H1" s="6" t="s">
        <v>2</v>
      </c>
      <c r="I1" s="254" t="s">
        <v>13</v>
      </c>
      <c r="J1" s="254"/>
      <c r="K1" s="161" t="s">
        <v>5</v>
      </c>
      <c r="L1" s="11">
        <v>0</v>
      </c>
      <c r="M1" s="158" t="s">
        <v>46</v>
      </c>
      <c r="N1" s="159" t="s">
        <v>51</v>
      </c>
    </row>
    <row r="2" spans="2:14" ht="24.75" customHeight="1" thickBot="1">
      <c r="E2" s="12" t="s">
        <v>3</v>
      </c>
      <c r="F2" s="187"/>
      <c r="G2" s="188"/>
      <c r="H2" s="189"/>
      <c r="I2" s="254"/>
      <c r="J2" s="254"/>
      <c r="K2" s="161" t="s">
        <v>6</v>
      </c>
      <c r="L2" s="11">
        <v>1</v>
      </c>
      <c r="M2" s="160" t="s">
        <v>44</v>
      </c>
      <c r="N2" s="183"/>
    </row>
    <row r="3" spans="2:14" ht="19.5" customHeight="1" thickBot="1">
      <c r="G3" s="13"/>
      <c r="K3" s="162"/>
      <c r="M3" s="160" t="s">
        <v>45</v>
      </c>
      <c r="N3" s="183"/>
    </row>
    <row r="4" spans="2:14" ht="24.75" customHeight="1">
      <c r="E4" s="10" t="s">
        <v>12</v>
      </c>
      <c r="F4" s="4" t="s">
        <v>0</v>
      </c>
      <c r="G4" s="5" t="s">
        <v>1</v>
      </c>
      <c r="H4" s="6" t="s">
        <v>2</v>
      </c>
      <c r="I4" s="254" t="s">
        <v>14</v>
      </c>
      <c r="J4" s="254"/>
      <c r="K4" s="161" t="s">
        <v>5</v>
      </c>
      <c r="L4" s="11">
        <v>0</v>
      </c>
    </row>
    <row r="5" spans="2:14" ht="24.75" customHeight="1" thickBot="1">
      <c r="E5" s="12" t="s">
        <v>3</v>
      </c>
      <c r="F5" s="187"/>
      <c r="G5" s="188"/>
      <c r="H5" s="189"/>
      <c r="I5" s="254"/>
      <c r="J5" s="254"/>
      <c r="K5" s="161" t="s">
        <v>6</v>
      </c>
      <c r="L5" s="11">
        <v>1</v>
      </c>
    </row>
    <row r="6" spans="2:14" ht="20.25" thickBot="1">
      <c r="E6" s="255"/>
      <c r="F6" s="255"/>
      <c r="G6" s="255"/>
      <c r="H6" s="255"/>
      <c r="I6" s="255"/>
      <c r="J6" s="255"/>
    </row>
    <row r="7" spans="2:14" ht="24" customHeight="1">
      <c r="B7" s="256" t="s">
        <v>15</v>
      </c>
      <c r="C7" s="257"/>
      <c r="D7" s="257"/>
      <c r="E7" s="225" t="s">
        <v>4</v>
      </c>
      <c r="F7" s="261"/>
      <c r="G7" s="262"/>
      <c r="H7" s="263" t="s">
        <v>56</v>
      </c>
      <c r="I7" s="239"/>
      <c r="J7" s="239"/>
      <c r="K7" s="229" t="s">
        <v>57</v>
      </c>
      <c r="L7" s="239"/>
      <c r="M7" s="240"/>
      <c r="N7" s="241" t="s">
        <v>16</v>
      </c>
    </row>
    <row r="8" spans="2:14" ht="40.5" customHeight="1" thickBot="1">
      <c r="B8" s="258"/>
      <c r="C8" s="259"/>
      <c r="D8" s="259"/>
      <c r="E8" s="260"/>
      <c r="F8" s="14" t="s">
        <v>7</v>
      </c>
      <c r="G8" s="15" t="s">
        <v>8</v>
      </c>
      <c r="H8" s="264"/>
      <c r="I8" s="2" t="s">
        <v>9</v>
      </c>
      <c r="J8" s="16" t="s">
        <v>10</v>
      </c>
      <c r="K8" s="230"/>
      <c r="L8" s="2" t="s">
        <v>9</v>
      </c>
      <c r="M8" s="3" t="s">
        <v>10</v>
      </c>
      <c r="N8" s="242"/>
    </row>
    <row r="9" spans="2:14" ht="24.75" customHeight="1" thickTop="1">
      <c r="B9" s="243" t="s">
        <v>17</v>
      </c>
      <c r="C9" s="244" t="s">
        <v>17</v>
      </c>
      <c r="D9" s="171"/>
      <c r="E9" s="172"/>
      <c r="F9" s="18">
        <f t="shared" ref="F9:F16" si="0">ROUND(E9*$L$4,0)</f>
        <v>0</v>
      </c>
      <c r="G9" s="19">
        <f>E9-F9</f>
        <v>0</v>
      </c>
      <c r="H9" s="177"/>
      <c r="I9" s="18">
        <f t="shared" ref="I9:I16" si="1">ROUND(H9*$L$4,0)</f>
        <v>0</v>
      </c>
      <c r="J9" s="20">
        <f>H9-I9</f>
        <v>0</v>
      </c>
      <c r="K9" s="21">
        <f>+E9-H9</f>
        <v>0</v>
      </c>
      <c r="L9" s="18">
        <f t="shared" ref="L9:L16" si="2">ROUND(K9*$L$4,0)</f>
        <v>0</v>
      </c>
      <c r="M9" s="22">
        <f>K9-L9</f>
        <v>0</v>
      </c>
      <c r="N9" s="190"/>
    </row>
    <row r="10" spans="2:14" ht="24.75" customHeight="1">
      <c r="B10" s="216"/>
      <c r="C10" s="245"/>
      <c r="D10" s="173"/>
      <c r="E10" s="174"/>
      <c r="F10" s="24">
        <f t="shared" si="0"/>
        <v>0</v>
      </c>
      <c r="G10" s="25">
        <f t="shared" ref="G10:G17" si="3">E10-F10</f>
        <v>0</v>
      </c>
      <c r="H10" s="178"/>
      <c r="I10" s="24">
        <f t="shared" si="1"/>
        <v>0</v>
      </c>
      <c r="J10" s="27">
        <f t="shared" ref="J10:J17" si="4">H10-I10</f>
        <v>0</v>
      </c>
      <c r="K10" s="28">
        <f t="shared" ref="K10:K17" si="5">+E10-H10</f>
        <v>0</v>
      </c>
      <c r="L10" s="24">
        <f t="shared" si="2"/>
        <v>0</v>
      </c>
      <c r="M10" s="29">
        <f t="shared" ref="M10:M17" si="6">K10-L10</f>
        <v>0</v>
      </c>
      <c r="N10" s="191"/>
    </row>
    <row r="11" spans="2:14" ht="24.75" customHeight="1">
      <c r="B11" s="216"/>
      <c r="C11" s="245"/>
      <c r="D11" s="173"/>
      <c r="E11" s="174"/>
      <c r="F11" s="24">
        <f t="shared" si="0"/>
        <v>0</v>
      </c>
      <c r="G11" s="25">
        <f t="shared" si="3"/>
        <v>0</v>
      </c>
      <c r="H11" s="178"/>
      <c r="I11" s="24">
        <f t="shared" si="1"/>
        <v>0</v>
      </c>
      <c r="J11" s="27">
        <f t="shared" si="4"/>
        <v>0</v>
      </c>
      <c r="K11" s="28">
        <f t="shared" si="5"/>
        <v>0</v>
      </c>
      <c r="L11" s="24">
        <f t="shared" si="2"/>
        <v>0</v>
      </c>
      <c r="M11" s="29">
        <f t="shared" si="6"/>
        <v>0</v>
      </c>
      <c r="N11" s="192"/>
    </row>
    <row r="12" spans="2:14" ht="24.75" customHeight="1">
      <c r="B12" s="216"/>
      <c r="C12" s="245"/>
      <c r="D12" s="173"/>
      <c r="E12" s="174"/>
      <c r="F12" s="24">
        <f t="shared" si="0"/>
        <v>0</v>
      </c>
      <c r="G12" s="25">
        <f t="shared" si="3"/>
        <v>0</v>
      </c>
      <c r="H12" s="178"/>
      <c r="I12" s="24">
        <f t="shared" si="1"/>
        <v>0</v>
      </c>
      <c r="J12" s="27">
        <f t="shared" si="4"/>
        <v>0</v>
      </c>
      <c r="K12" s="28">
        <f t="shared" si="5"/>
        <v>0</v>
      </c>
      <c r="L12" s="24">
        <f t="shared" si="2"/>
        <v>0</v>
      </c>
      <c r="M12" s="29">
        <f t="shared" si="6"/>
        <v>0</v>
      </c>
      <c r="N12" s="192"/>
    </row>
    <row r="13" spans="2:14" ht="24.75" customHeight="1">
      <c r="B13" s="216"/>
      <c r="C13" s="245"/>
      <c r="D13" s="173"/>
      <c r="E13" s="174"/>
      <c r="F13" s="24">
        <f t="shared" si="0"/>
        <v>0</v>
      </c>
      <c r="G13" s="25">
        <f t="shared" si="3"/>
        <v>0</v>
      </c>
      <c r="H13" s="178"/>
      <c r="I13" s="24">
        <f t="shared" si="1"/>
        <v>0</v>
      </c>
      <c r="J13" s="27">
        <f t="shared" si="4"/>
        <v>0</v>
      </c>
      <c r="K13" s="28">
        <f t="shared" si="5"/>
        <v>0</v>
      </c>
      <c r="L13" s="24">
        <f t="shared" si="2"/>
        <v>0</v>
      </c>
      <c r="M13" s="29">
        <f t="shared" si="6"/>
        <v>0</v>
      </c>
      <c r="N13" s="191"/>
    </row>
    <row r="14" spans="2:14" ht="24.75" customHeight="1">
      <c r="B14" s="216"/>
      <c r="C14" s="245"/>
      <c r="D14" s="173"/>
      <c r="E14" s="174"/>
      <c r="F14" s="24">
        <f t="shared" si="0"/>
        <v>0</v>
      </c>
      <c r="G14" s="25">
        <f t="shared" si="3"/>
        <v>0</v>
      </c>
      <c r="H14" s="178"/>
      <c r="I14" s="24">
        <f t="shared" si="1"/>
        <v>0</v>
      </c>
      <c r="J14" s="27">
        <f t="shared" si="4"/>
        <v>0</v>
      </c>
      <c r="K14" s="28">
        <f t="shared" si="5"/>
        <v>0</v>
      </c>
      <c r="L14" s="24">
        <f t="shared" si="2"/>
        <v>0</v>
      </c>
      <c r="M14" s="29">
        <f t="shared" si="6"/>
        <v>0</v>
      </c>
      <c r="N14" s="192"/>
    </row>
    <row r="15" spans="2:14" ht="24.75" customHeight="1">
      <c r="B15" s="216"/>
      <c r="C15" s="245"/>
      <c r="D15" s="173"/>
      <c r="E15" s="174"/>
      <c r="F15" s="24">
        <f t="shared" si="0"/>
        <v>0</v>
      </c>
      <c r="G15" s="25">
        <f t="shared" si="3"/>
        <v>0</v>
      </c>
      <c r="H15" s="178"/>
      <c r="I15" s="24">
        <f t="shared" si="1"/>
        <v>0</v>
      </c>
      <c r="J15" s="27">
        <f t="shared" si="4"/>
        <v>0</v>
      </c>
      <c r="K15" s="28">
        <f t="shared" si="5"/>
        <v>0</v>
      </c>
      <c r="L15" s="24">
        <f t="shared" si="2"/>
        <v>0</v>
      </c>
      <c r="M15" s="29">
        <f t="shared" si="6"/>
        <v>0</v>
      </c>
      <c r="N15" s="192"/>
    </row>
    <row r="16" spans="2:14" ht="24.75" customHeight="1">
      <c r="B16" s="216"/>
      <c r="C16" s="245"/>
      <c r="D16" s="173"/>
      <c r="E16" s="174"/>
      <c r="F16" s="24">
        <f t="shared" si="0"/>
        <v>0</v>
      </c>
      <c r="G16" s="25">
        <f t="shared" si="3"/>
        <v>0</v>
      </c>
      <c r="H16" s="178"/>
      <c r="I16" s="24">
        <f t="shared" si="1"/>
        <v>0</v>
      </c>
      <c r="J16" s="27">
        <f t="shared" si="4"/>
        <v>0</v>
      </c>
      <c r="K16" s="28">
        <f t="shared" si="5"/>
        <v>0</v>
      </c>
      <c r="L16" s="24">
        <f t="shared" si="2"/>
        <v>0</v>
      </c>
      <c r="M16" s="29">
        <f t="shared" si="6"/>
        <v>0</v>
      </c>
      <c r="N16" s="192"/>
    </row>
    <row r="17" spans="2:14" ht="24.75" customHeight="1">
      <c r="B17" s="216"/>
      <c r="C17" s="245"/>
      <c r="D17" s="175"/>
      <c r="E17" s="176"/>
      <c r="F17" s="33">
        <f>ROUND(E17*$L$4,0)</f>
        <v>0</v>
      </c>
      <c r="G17" s="34">
        <f t="shared" si="3"/>
        <v>0</v>
      </c>
      <c r="H17" s="179"/>
      <c r="I17" s="33">
        <f>ROUND(H17*$L$4,0)</f>
        <v>0</v>
      </c>
      <c r="J17" s="35">
        <f t="shared" si="4"/>
        <v>0</v>
      </c>
      <c r="K17" s="36">
        <f t="shared" si="5"/>
        <v>0</v>
      </c>
      <c r="L17" s="33">
        <f>ROUND(K17*$L$4,0)</f>
        <v>0</v>
      </c>
      <c r="M17" s="37">
        <f t="shared" si="6"/>
        <v>0</v>
      </c>
      <c r="N17" s="193"/>
    </row>
    <row r="18" spans="2:14" ht="24.75" customHeight="1">
      <c r="B18" s="216"/>
      <c r="C18" s="246"/>
      <c r="D18" s="39" t="s">
        <v>18</v>
      </c>
      <c r="E18" s="40">
        <f t="shared" ref="E18:M18" si="7">SUM(E9:E17)</f>
        <v>0</v>
      </c>
      <c r="F18" s="41">
        <f t="shared" si="7"/>
        <v>0</v>
      </c>
      <c r="G18" s="42">
        <f t="shared" si="7"/>
        <v>0</v>
      </c>
      <c r="H18" s="43">
        <f t="shared" si="7"/>
        <v>0</v>
      </c>
      <c r="I18" s="41">
        <f t="shared" si="7"/>
        <v>0</v>
      </c>
      <c r="J18" s="44">
        <f t="shared" si="7"/>
        <v>0</v>
      </c>
      <c r="K18" s="45">
        <f t="shared" si="7"/>
        <v>0</v>
      </c>
      <c r="L18" s="41">
        <f t="shared" si="7"/>
        <v>0</v>
      </c>
      <c r="M18" s="46">
        <f t="shared" si="7"/>
        <v>0</v>
      </c>
      <c r="N18" s="47" t="e">
        <f>IF(E18="","",CONCATENATE("対象外経費 ",TEXT(+H18/E18,"#,###.##%")))</f>
        <v>#DIV/0!</v>
      </c>
    </row>
    <row r="19" spans="2:14" ht="24.75" customHeight="1">
      <c r="B19" s="216"/>
      <c r="C19" s="247" t="s">
        <v>19</v>
      </c>
      <c r="D19" s="23" t="s">
        <v>20</v>
      </c>
      <c r="E19" s="174"/>
      <c r="F19" s="24">
        <f>ROUND(E19*$L$4,0)</f>
        <v>0</v>
      </c>
      <c r="G19" s="25">
        <f>E19-F19</f>
        <v>0</v>
      </c>
      <c r="H19" s="170" t="e">
        <f>+ROUNDUP(E19*$H$18/$E$18,0)</f>
        <v>#DIV/0!</v>
      </c>
      <c r="I19" s="24" t="e">
        <f>ROUND(H19*$L$4,0)</f>
        <v>#DIV/0!</v>
      </c>
      <c r="J19" s="27" t="e">
        <f>H19-I19</f>
        <v>#DIV/0!</v>
      </c>
      <c r="K19" s="28" t="e">
        <f>+E19-H19</f>
        <v>#DIV/0!</v>
      </c>
      <c r="L19" s="24" t="e">
        <f>ROUND(K19*$L$4,0)</f>
        <v>#DIV/0!</v>
      </c>
      <c r="M19" s="29" t="e">
        <f>K19-L19</f>
        <v>#DIV/0!</v>
      </c>
      <c r="N19" s="194" t="str">
        <f>IF(E19="","",CONCATENATE("対象外経費 ",TEXT(+H19/E19,"#,###.##%")))</f>
        <v/>
      </c>
    </row>
    <row r="20" spans="2:14" ht="24.75" customHeight="1">
      <c r="B20" s="216"/>
      <c r="C20" s="248"/>
      <c r="D20" s="23" t="s">
        <v>21</v>
      </c>
      <c r="E20" s="174"/>
      <c r="F20" s="24">
        <f>ROUND(E20*$L$4,0)</f>
        <v>0</v>
      </c>
      <c r="G20" s="25">
        <f>E20-F20</f>
        <v>0</v>
      </c>
      <c r="H20" s="170" t="e">
        <f>+ROUNDUP(E20*$H$18/$E$18,0)</f>
        <v>#DIV/0!</v>
      </c>
      <c r="I20" s="24" t="e">
        <f>ROUND(H20*$L$4,0)</f>
        <v>#DIV/0!</v>
      </c>
      <c r="J20" s="27" t="e">
        <f>H20-I20</f>
        <v>#DIV/0!</v>
      </c>
      <c r="K20" s="28" t="e">
        <f>+E20-H20</f>
        <v>#DIV/0!</v>
      </c>
      <c r="L20" s="24" t="e">
        <f>ROUND(K20*$L$4,0)</f>
        <v>#DIV/0!</v>
      </c>
      <c r="M20" s="29" t="e">
        <f>K20-L20</f>
        <v>#DIV/0!</v>
      </c>
      <c r="N20" s="194" t="str">
        <f t="shared" ref="N20:N28" si="8">IF(E20="","",CONCATENATE("対象外経費 ",TEXT(+H20/E20,"#,###.##%")))</f>
        <v/>
      </c>
    </row>
    <row r="21" spans="2:14" ht="24.75" customHeight="1">
      <c r="B21" s="216"/>
      <c r="C21" s="248"/>
      <c r="D21" s="23" t="s">
        <v>22</v>
      </c>
      <c r="E21" s="174"/>
      <c r="F21" s="24">
        <f>ROUND(E21*$L$4,0)</f>
        <v>0</v>
      </c>
      <c r="G21" s="25">
        <f>E21-F21</f>
        <v>0</v>
      </c>
      <c r="H21" s="170" t="e">
        <f>+ROUNDUP(E21*$H$18/$E$18,0)</f>
        <v>#DIV/0!</v>
      </c>
      <c r="I21" s="24" t="e">
        <f>ROUND(H21*$L$4,0)</f>
        <v>#DIV/0!</v>
      </c>
      <c r="J21" s="27" t="e">
        <f>H21-I21</f>
        <v>#DIV/0!</v>
      </c>
      <c r="K21" s="28" t="e">
        <f>+E21-H21</f>
        <v>#DIV/0!</v>
      </c>
      <c r="L21" s="24" t="e">
        <f>ROUND(K21*$L$4,0)</f>
        <v>#DIV/0!</v>
      </c>
      <c r="M21" s="29" t="e">
        <f>K21-L21</f>
        <v>#DIV/0!</v>
      </c>
      <c r="N21" s="194" t="str">
        <f t="shared" si="8"/>
        <v/>
      </c>
    </row>
    <row r="22" spans="2:14" ht="24.75" customHeight="1">
      <c r="B22" s="216"/>
      <c r="C22" s="248"/>
      <c r="D22" s="31"/>
      <c r="E22" s="32"/>
      <c r="F22" s="33">
        <f>ROUND(E22*$L$4,0)</f>
        <v>0</v>
      </c>
      <c r="G22" s="34">
        <f>E22-F22</f>
        <v>0</v>
      </c>
      <c r="H22" s="135" t="e">
        <f>+ROUNDUP(E22*$H$18/$E$18,0)</f>
        <v>#DIV/0!</v>
      </c>
      <c r="I22" s="33" t="e">
        <f>ROUND(H22*$L$4,0)</f>
        <v>#DIV/0!</v>
      </c>
      <c r="J22" s="35" t="e">
        <f>H22-I22</f>
        <v>#DIV/0!</v>
      </c>
      <c r="K22" s="36" t="e">
        <f>+E22-H22</f>
        <v>#DIV/0!</v>
      </c>
      <c r="L22" s="33" t="e">
        <f>ROUND(K22*$L$4,0)</f>
        <v>#DIV/0!</v>
      </c>
      <c r="M22" s="37" t="e">
        <f>K22-L22</f>
        <v>#DIV/0!</v>
      </c>
      <c r="N22" s="195" t="str">
        <f t="shared" si="8"/>
        <v/>
      </c>
    </row>
    <row r="23" spans="2:14" ht="24.75" customHeight="1">
      <c r="B23" s="216"/>
      <c r="C23" s="249"/>
      <c r="D23" s="39" t="s">
        <v>23</v>
      </c>
      <c r="E23" s="40">
        <f>SUM(E19:E22)</f>
        <v>0</v>
      </c>
      <c r="F23" s="41">
        <f t="shared" ref="F23:M23" si="9">SUM(F19:F22)</f>
        <v>0</v>
      </c>
      <c r="G23" s="42">
        <f t="shared" si="9"/>
        <v>0</v>
      </c>
      <c r="H23" s="43" t="e">
        <f t="shared" si="9"/>
        <v>#DIV/0!</v>
      </c>
      <c r="I23" s="41" t="e">
        <f t="shared" si="9"/>
        <v>#DIV/0!</v>
      </c>
      <c r="J23" s="44" t="e">
        <f t="shared" si="9"/>
        <v>#DIV/0!</v>
      </c>
      <c r="K23" s="45" t="e">
        <f t="shared" si="9"/>
        <v>#DIV/0!</v>
      </c>
      <c r="L23" s="41" t="e">
        <f t="shared" si="9"/>
        <v>#DIV/0!</v>
      </c>
      <c r="M23" s="46" t="e">
        <f t="shared" si="9"/>
        <v>#DIV/0!</v>
      </c>
      <c r="N23" s="48" t="e">
        <f t="shared" si="8"/>
        <v>#DIV/0!</v>
      </c>
    </row>
    <row r="24" spans="2:14" ht="24.75" customHeight="1">
      <c r="B24" s="216"/>
      <c r="C24" s="250" t="s">
        <v>24</v>
      </c>
      <c r="D24" s="250"/>
      <c r="E24" s="49">
        <f>SUM(E23,E18)</f>
        <v>0</v>
      </c>
      <c r="F24" s="50">
        <f t="shared" ref="F24:M24" si="10">SUM(F23,F18)</f>
        <v>0</v>
      </c>
      <c r="G24" s="51">
        <f t="shared" si="10"/>
        <v>0</v>
      </c>
      <c r="H24" s="52" t="e">
        <f t="shared" si="10"/>
        <v>#DIV/0!</v>
      </c>
      <c r="I24" s="50" t="e">
        <f t="shared" si="10"/>
        <v>#DIV/0!</v>
      </c>
      <c r="J24" s="53" t="e">
        <f t="shared" si="10"/>
        <v>#DIV/0!</v>
      </c>
      <c r="K24" s="54" t="e">
        <f t="shared" si="10"/>
        <v>#DIV/0!</v>
      </c>
      <c r="L24" s="50" t="e">
        <f t="shared" si="10"/>
        <v>#DIV/0!</v>
      </c>
      <c r="M24" s="55" t="e">
        <f t="shared" si="10"/>
        <v>#DIV/0!</v>
      </c>
      <c r="N24" s="47" t="e">
        <f t="shared" si="8"/>
        <v>#DIV/0!</v>
      </c>
    </row>
    <row r="25" spans="2:14" ht="24.75" customHeight="1">
      <c r="B25" s="216"/>
      <c r="C25" s="250"/>
      <c r="D25" s="250"/>
      <c r="E25" s="56"/>
      <c r="F25" s="24">
        <f>ROUND(E25*$L$4,0)</f>
        <v>0</v>
      </c>
      <c r="G25" s="25">
        <f>E25-F25</f>
        <v>0</v>
      </c>
      <c r="H25" s="26" t="e">
        <f>+ROUNDUP(E25*$H$24/$E$24,0)</f>
        <v>#DIV/0!</v>
      </c>
      <c r="I25" s="24" t="e">
        <f>ROUND(H25*$L$4,0)</f>
        <v>#DIV/0!</v>
      </c>
      <c r="J25" s="27" t="e">
        <f>H25-I25</f>
        <v>#DIV/0!</v>
      </c>
      <c r="K25" s="28" t="e">
        <f>+E25-H25</f>
        <v>#DIV/0!</v>
      </c>
      <c r="L25" s="24" t="e">
        <f>ROUND(K25*$L$4,0)</f>
        <v>#DIV/0!</v>
      </c>
      <c r="M25" s="29" t="e">
        <f>K25-L25</f>
        <v>#DIV/0!</v>
      </c>
      <c r="N25" s="30" t="str">
        <f t="shared" si="8"/>
        <v/>
      </c>
    </row>
    <row r="26" spans="2:14" ht="24.75" customHeight="1">
      <c r="B26" s="216"/>
      <c r="C26" s="251" t="s">
        <v>25</v>
      </c>
      <c r="D26" s="251"/>
      <c r="E26" s="49">
        <f>SUM(E24:E25)</f>
        <v>0</v>
      </c>
      <c r="F26" s="50">
        <f t="shared" ref="F26:M26" si="11">SUM(F24:F25)</f>
        <v>0</v>
      </c>
      <c r="G26" s="51">
        <f t="shared" si="11"/>
        <v>0</v>
      </c>
      <c r="H26" s="52" t="e">
        <f t="shared" si="11"/>
        <v>#DIV/0!</v>
      </c>
      <c r="I26" s="50" t="e">
        <f t="shared" si="11"/>
        <v>#DIV/0!</v>
      </c>
      <c r="J26" s="53" t="e">
        <f t="shared" si="11"/>
        <v>#DIV/0!</v>
      </c>
      <c r="K26" s="54" t="e">
        <f t="shared" si="11"/>
        <v>#DIV/0!</v>
      </c>
      <c r="L26" s="50" t="e">
        <f t="shared" si="11"/>
        <v>#DIV/0!</v>
      </c>
      <c r="M26" s="55" t="e">
        <f t="shared" si="11"/>
        <v>#DIV/0!</v>
      </c>
      <c r="N26" s="57" t="e">
        <f t="shared" si="8"/>
        <v>#DIV/0!</v>
      </c>
    </row>
    <row r="27" spans="2:14" ht="24.75" customHeight="1" thickBot="1">
      <c r="B27" s="216"/>
      <c r="C27" s="252" t="s">
        <v>26</v>
      </c>
      <c r="D27" s="253"/>
      <c r="E27" s="180"/>
      <c r="F27" s="58">
        <f>ROUND(E27*$L$4,0)</f>
        <v>0</v>
      </c>
      <c r="G27" s="59">
        <f>E27-F27</f>
        <v>0</v>
      </c>
      <c r="H27" s="60" t="e">
        <f>+ROUNDUP(E27*$H$26/$E$26,0)</f>
        <v>#DIV/0!</v>
      </c>
      <c r="I27" s="58" t="e">
        <f>ROUND(H27*$L$4,0)</f>
        <v>#DIV/0!</v>
      </c>
      <c r="J27" s="61" t="e">
        <f>H27-I27</f>
        <v>#DIV/0!</v>
      </c>
      <c r="K27" s="62" t="e">
        <f>+E27-H27</f>
        <v>#DIV/0!</v>
      </c>
      <c r="L27" s="58" t="e">
        <f>ROUND(K27*$L$4,0)</f>
        <v>#DIV/0!</v>
      </c>
      <c r="M27" s="63" t="e">
        <f>K27-L27</f>
        <v>#DIV/0!</v>
      </c>
      <c r="N27" s="64" t="str">
        <f t="shared" si="8"/>
        <v/>
      </c>
    </row>
    <row r="28" spans="2:14" ht="24.75" customHeight="1" thickTop="1" thickBot="1">
      <c r="B28" s="216"/>
      <c r="C28" s="231" t="s">
        <v>27</v>
      </c>
      <c r="D28" s="231"/>
      <c r="E28" s="65">
        <f>SUM(E26:E27)</f>
        <v>0</v>
      </c>
      <c r="F28" s="66">
        <f t="shared" ref="F28:M28" si="12">SUM(F26:F27)</f>
        <v>0</v>
      </c>
      <c r="G28" s="67">
        <f t="shared" si="12"/>
        <v>0</v>
      </c>
      <c r="H28" s="68" t="e">
        <f t="shared" si="12"/>
        <v>#DIV/0!</v>
      </c>
      <c r="I28" s="66" t="e">
        <f t="shared" si="12"/>
        <v>#DIV/0!</v>
      </c>
      <c r="J28" s="69" t="e">
        <f t="shared" si="12"/>
        <v>#DIV/0!</v>
      </c>
      <c r="K28" s="70" t="e">
        <f t="shared" si="12"/>
        <v>#DIV/0!</v>
      </c>
      <c r="L28" s="66" t="e">
        <f t="shared" si="12"/>
        <v>#DIV/0!</v>
      </c>
      <c r="M28" s="71" t="e">
        <f t="shared" si="12"/>
        <v>#DIV/0!</v>
      </c>
      <c r="N28" s="72" t="e">
        <f t="shared" si="8"/>
        <v>#DIV/0!</v>
      </c>
    </row>
    <row r="29" spans="2:14" ht="24.75" customHeight="1">
      <c r="B29" s="215" t="s">
        <v>54</v>
      </c>
      <c r="C29" s="232" t="s">
        <v>28</v>
      </c>
      <c r="D29" s="73" t="s">
        <v>29</v>
      </c>
      <c r="E29" s="74">
        <v>0</v>
      </c>
      <c r="F29" s="75">
        <f>ROUND(E29*$L$4,0)</f>
        <v>0</v>
      </c>
      <c r="G29" s="76">
        <f>E29-F29</f>
        <v>0</v>
      </c>
      <c r="H29" s="77">
        <v>0</v>
      </c>
      <c r="I29" s="75">
        <f>ROUND(H29*$L$4,0)</f>
        <v>0</v>
      </c>
      <c r="J29" s="78">
        <f>H29-I29</f>
        <v>0</v>
      </c>
      <c r="K29" s="79">
        <f>+E29-H29</f>
        <v>0</v>
      </c>
      <c r="L29" s="75">
        <f>ROUND(K29*$L$4,0)</f>
        <v>0</v>
      </c>
      <c r="M29" s="80">
        <f>K29-L29</f>
        <v>0</v>
      </c>
      <c r="N29" s="130" t="s">
        <v>64</v>
      </c>
    </row>
    <row r="30" spans="2:14" ht="24.75" customHeight="1">
      <c r="B30" s="216"/>
      <c r="C30" s="233"/>
      <c r="D30" s="138" t="s">
        <v>31</v>
      </c>
      <c r="E30" s="163">
        <v>0</v>
      </c>
      <c r="F30" s="164">
        <f>ROUND(E30*$L$4,0)</f>
        <v>0</v>
      </c>
      <c r="G30" s="165">
        <f>E30-F30</f>
        <v>0</v>
      </c>
      <c r="H30" s="126">
        <f>+IF(E29=0,0,ROUNDUP(E30*H29/E29,0))</f>
        <v>0</v>
      </c>
      <c r="I30" s="164">
        <f>ROUND(H30*$L$4,0)</f>
        <v>0</v>
      </c>
      <c r="J30" s="166">
        <f>H30-I30</f>
        <v>0</v>
      </c>
      <c r="K30" s="167">
        <f>+E30-H30</f>
        <v>0</v>
      </c>
      <c r="L30" s="164">
        <f>ROUND(K30*$L$4,0)</f>
        <v>0</v>
      </c>
      <c r="M30" s="168">
        <f>K30-L30</f>
        <v>0</v>
      </c>
      <c r="N30" s="169"/>
    </row>
    <row r="31" spans="2:14" ht="24.75" customHeight="1">
      <c r="B31" s="216"/>
      <c r="C31" s="233"/>
      <c r="D31" s="137" t="s">
        <v>26</v>
      </c>
      <c r="E31" s="32">
        <v>0</v>
      </c>
      <c r="F31" s="33">
        <f>ROUND(E31*$L$4,0)</f>
        <v>0</v>
      </c>
      <c r="G31" s="34">
        <f>E31-F31</f>
        <v>0</v>
      </c>
      <c r="H31" s="135">
        <f>+IF(E29=0,0,ROUNDUP(E31*$H$29/$E$29,0))</f>
        <v>0</v>
      </c>
      <c r="I31" s="33">
        <f>ROUND(H31*$L$4,0)</f>
        <v>0</v>
      </c>
      <c r="J31" s="35">
        <f>H31-I31</f>
        <v>0</v>
      </c>
      <c r="K31" s="36">
        <f>+E31-H31</f>
        <v>0</v>
      </c>
      <c r="L31" s="33">
        <f>ROUND(K31*$L$4,0)</f>
        <v>0</v>
      </c>
      <c r="M31" s="37">
        <f>K31-L31</f>
        <v>0</v>
      </c>
      <c r="N31" s="38"/>
    </row>
    <row r="32" spans="2:14" ht="24.75" customHeight="1">
      <c r="B32" s="216"/>
      <c r="C32" s="234"/>
      <c r="D32" s="81" t="s">
        <v>30</v>
      </c>
      <c r="E32" s="40">
        <f>SUM(E29:E31)</f>
        <v>0</v>
      </c>
      <c r="F32" s="41">
        <f t="shared" ref="F32:M32" si="13">SUM(F29:F31)</f>
        <v>0</v>
      </c>
      <c r="G32" s="42">
        <f t="shared" si="13"/>
        <v>0</v>
      </c>
      <c r="H32" s="43">
        <f t="shared" si="13"/>
        <v>0</v>
      </c>
      <c r="I32" s="41">
        <f t="shared" si="13"/>
        <v>0</v>
      </c>
      <c r="J32" s="44">
        <f t="shared" si="13"/>
        <v>0</v>
      </c>
      <c r="K32" s="45">
        <f t="shared" si="13"/>
        <v>0</v>
      </c>
      <c r="L32" s="41">
        <f t="shared" si="13"/>
        <v>0</v>
      </c>
      <c r="M32" s="46">
        <f t="shared" si="13"/>
        <v>0</v>
      </c>
      <c r="N32" s="93"/>
    </row>
    <row r="33" spans="2:16" ht="24.75" customHeight="1">
      <c r="B33" s="216"/>
      <c r="C33" s="235" t="s">
        <v>55</v>
      </c>
      <c r="D33" s="196" t="s">
        <v>58</v>
      </c>
      <c r="E33" s="172"/>
      <c r="F33" s="18">
        <f>ROUND(E33*$L$4,0)</f>
        <v>0</v>
      </c>
      <c r="G33" s="19">
        <f>E33-F33</f>
        <v>0</v>
      </c>
      <c r="H33" s="177"/>
      <c r="I33" s="18">
        <f>ROUND(H33*$L$4,0)</f>
        <v>0</v>
      </c>
      <c r="J33" s="20">
        <f>H33-I33</f>
        <v>0</v>
      </c>
      <c r="K33" s="21">
        <f>+E33-H33</f>
        <v>0</v>
      </c>
      <c r="L33" s="18">
        <f>ROUND(K33*$L$4,0)</f>
        <v>0</v>
      </c>
      <c r="M33" s="22">
        <f>K33-L33</f>
        <v>0</v>
      </c>
      <c r="N33" s="141" t="e">
        <f>+CONCATENATE(+TEXT(ROUNDDOWN(K26*0.026,0),"#,###"),"円以内")</f>
        <v>#DIV/0!</v>
      </c>
      <c r="P33" s="83"/>
    </row>
    <row r="34" spans="2:16" ht="24.75" customHeight="1">
      <c r="B34" s="216"/>
      <c r="C34" s="233"/>
      <c r="D34" s="138" t="s">
        <v>31</v>
      </c>
      <c r="E34" s="123">
        <v>0</v>
      </c>
      <c r="F34" s="124">
        <f>ROUND(E34*$L$4,0)</f>
        <v>0</v>
      </c>
      <c r="G34" s="125">
        <f>E34-F34</f>
        <v>0</v>
      </c>
      <c r="H34" s="126">
        <v>0</v>
      </c>
      <c r="I34" s="124">
        <f>ROUND(H34*$L$4,0)</f>
        <v>0</v>
      </c>
      <c r="J34" s="127">
        <f>H34-I34</f>
        <v>0</v>
      </c>
      <c r="K34" s="128">
        <f>+E34-H34</f>
        <v>0</v>
      </c>
      <c r="L34" s="124">
        <f>ROUND(K34*$L$4,0)</f>
        <v>0</v>
      </c>
      <c r="M34" s="129">
        <f>K34-L34</f>
        <v>0</v>
      </c>
      <c r="N34" s="139"/>
    </row>
    <row r="35" spans="2:16" ht="24.75" customHeight="1">
      <c r="B35" s="216"/>
      <c r="C35" s="233"/>
      <c r="D35" s="137" t="s">
        <v>32</v>
      </c>
      <c r="E35" s="176"/>
      <c r="F35" s="33">
        <f>ROUND(E35*$L$4,0)</f>
        <v>0</v>
      </c>
      <c r="G35" s="34">
        <f>E35-F35</f>
        <v>0</v>
      </c>
      <c r="H35" s="135">
        <f>+IF(E33=0,0,ROUNDUP(E35*SUM(H33:H34)/SUM(E33:E34),0))</f>
        <v>0</v>
      </c>
      <c r="I35" s="33">
        <f>ROUND(H35*$L$4,0)</f>
        <v>0</v>
      </c>
      <c r="J35" s="35">
        <f>H35-I35</f>
        <v>0</v>
      </c>
      <c r="K35" s="36">
        <f>+E35-H35</f>
        <v>0</v>
      </c>
      <c r="L35" s="33">
        <f>ROUND(K35*$L$4,0)</f>
        <v>0</v>
      </c>
      <c r="M35" s="37">
        <f>K35-L35</f>
        <v>0</v>
      </c>
      <c r="N35" s="136"/>
    </row>
    <row r="36" spans="2:16" ht="24.75" customHeight="1" thickBot="1">
      <c r="B36" s="216"/>
      <c r="C36" s="236"/>
      <c r="D36" s="84" t="s">
        <v>33</v>
      </c>
      <c r="E36" s="85">
        <f>SUM(E33:E35)</f>
        <v>0</v>
      </c>
      <c r="F36" s="86">
        <f t="shared" ref="F36:M36" si="14">SUM(F33:F35)</f>
        <v>0</v>
      </c>
      <c r="G36" s="87">
        <f t="shared" si="14"/>
        <v>0</v>
      </c>
      <c r="H36" s="88">
        <f t="shared" si="14"/>
        <v>0</v>
      </c>
      <c r="I36" s="86">
        <f t="shared" si="14"/>
        <v>0</v>
      </c>
      <c r="J36" s="89">
        <f t="shared" si="14"/>
        <v>0</v>
      </c>
      <c r="K36" s="90">
        <f t="shared" si="14"/>
        <v>0</v>
      </c>
      <c r="L36" s="86">
        <f t="shared" si="14"/>
        <v>0</v>
      </c>
      <c r="M36" s="91">
        <f t="shared" si="14"/>
        <v>0</v>
      </c>
      <c r="N36" s="82"/>
    </row>
    <row r="37" spans="2:16" ht="24.75" customHeight="1" thickTop="1" thickBot="1">
      <c r="B37" s="216"/>
      <c r="C37" s="237" t="s">
        <v>27</v>
      </c>
      <c r="D37" s="238"/>
      <c r="E37" s="65">
        <f>SUM(E36,E32)</f>
        <v>0</v>
      </c>
      <c r="F37" s="66">
        <f t="shared" ref="F37:M37" si="15">SUM(F36,F32)</f>
        <v>0</v>
      </c>
      <c r="G37" s="67">
        <f t="shared" si="15"/>
        <v>0</v>
      </c>
      <c r="H37" s="68">
        <f t="shared" si="15"/>
        <v>0</v>
      </c>
      <c r="I37" s="66">
        <f t="shared" si="15"/>
        <v>0</v>
      </c>
      <c r="J37" s="69">
        <f t="shared" si="15"/>
        <v>0</v>
      </c>
      <c r="K37" s="70">
        <f t="shared" si="15"/>
        <v>0</v>
      </c>
      <c r="L37" s="66">
        <f t="shared" si="15"/>
        <v>0</v>
      </c>
      <c r="M37" s="71">
        <f t="shared" si="15"/>
        <v>0</v>
      </c>
      <c r="N37" s="92"/>
    </row>
    <row r="38" spans="2:16" ht="24.75" customHeight="1">
      <c r="B38" s="215" t="s">
        <v>34</v>
      </c>
      <c r="C38" s="228" t="s">
        <v>35</v>
      </c>
      <c r="D38" s="73" t="s">
        <v>36</v>
      </c>
      <c r="E38" s="197"/>
      <c r="F38" s="75">
        <f>ROUND(E38*$L$1,0)</f>
        <v>0</v>
      </c>
      <c r="G38" s="76">
        <f>E38-F38</f>
        <v>0</v>
      </c>
      <c r="H38" s="199"/>
      <c r="I38" s="75">
        <f>ROUND(H38*$L$1,0)</f>
        <v>0</v>
      </c>
      <c r="J38" s="78">
        <f>H38-I38</f>
        <v>0</v>
      </c>
      <c r="K38" s="79">
        <f>+E38-H38</f>
        <v>0</v>
      </c>
      <c r="L38" s="75">
        <f>ROUND(K38*$L$1,0)</f>
        <v>0</v>
      </c>
      <c r="M38" s="80">
        <f>K38-L38</f>
        <v>0</v>
      </c>
      <c r="N38" s="130" t="e">
        <f>CONCATENATE("保育部分 ",TEXT(+G38/E38,"0.0%"))</f>
        <v>#DIV/0!</v>
      </c>
    </row>
    <row r="39" spans="2:16" ht="24.75" customHeight="1">
      <c r="B39" s="216"/>
      <c r="C39" s="219"/>
      <c r="D39" s="131" t="s">
        <v>32</v>
      </c>
      <c r="E39" s="198"/>
      <c r="F39" s="124">
        <f>ROUND(E39*$L$1,0)</f>
        <v>0</v>
      </c>
      <c r="G39" s="125">
        <f>E39-F39</f>
        <v>0</v>
      </c>
      <c r="H39" s="200"/>
      <c r="I39" s="124">
        <f>ROUND(H39*$L$1,0)</f>
        <v>0</v>
      </c>
      <c r="J39" s="127">
        <f>H39-I39</f>
        <v>0</v>
      </c>
      <c r="K39" s="128">
        <f>+E39-H39</f>
        <v>0</v>
      </c>
      <c r="L39" s="124">
        <f>ROUND(K39*$L$1,0)</f>
        <v>0</v>
      </c>
      <c r="M39" s="129">
        <f>K39-L39</f>
        <v>0</v>
      </c>
      <c r="N39" s="132"/>
    </row>
    <row r="40" spans="2:16" ht="24.75" customHeight="1">
      <c r="B40" s="216"/>
      <c r="C40" s="220"/>
      <c r="D40" s="133" t="s">
        <v>33</v>
      </c>
      <c r="E40" s="134">
        <f>SUM(E38:E39)</f>
        <v>0</v>
      </c>
      <c r="F40" s="33">
        <f t="shared" ref="F40:M40" si="16">SUM(F38:F39)</f>
        <v>0</v>
      </c>
      <c r="G40" s="34">
        <f t="shared" si="16"/>
        <v>0</v>
      </c>
      <c r="H40" s="135">
        <f>SUM(H38:H39)</f>
        <v>0</v>
      </c>
      <c r="I40" s="33">
        <f t="shared" si="16"/>
        <v>0</v>
      </c>
      <c r="J40" s="35">
        <f t="shared" si="16"/>
        <v>0</v>
      </c>
      <c r="K40" s="36">
        <f t="shared" si="16"/>
        <v>0</v>
      </c>
      <c r="L40" s="33">
        <f t="shared" si="16"/>
        <v>0</v>
      </c>
      <c r="M40" s="37">
        <f t="shared" si="16"/>
        <v>0</v>
      </c>
      <c r="N40" s="136"/>
    </row>
    <row r="41" spans="2:16" ht="24.75" customHeight="1">
      <c r="B41" s="216"/>
      <c r="C41" s="221" t="s">
        <v>37</v>
      </c>
      <c r="D41" s="140" t="s">
        <v>59</v>
      </c>
      <c r="E41" s="172"/>
      <c r="F41" s="18">
        <f>ROUND(E41*$L$1,0)</f>
        <v>0</v>
      </c>
      <c r="G41" s="19">
        <f>E41-F41</f>
        <v>0</v>
      </c>
      <c r="H41" s="210">
        <f>E41</f>
        <v>0</v>
      </c>
      <c r="I41" s="18">
        <f>ROUND(H41*$L$1,0)</f>
        <v>0</v>
      </c>
      <c r="J41" s="20">
        <f>H41-I41</f>
        <v>0</v>
      </c>
      <c r="K41" s="21">
        <f>+E41-H41</f>
        <v>0</v>
      </c>
      <c r="L41" s="18">
        <f>ROUND(K41*$L$1,0)</f>
        <v>0</v>
      </c>
      <c r="M41" s="22">
        <f>K41-L41</f>
        <v>0</v>
      </c>
      <c r="N41" s="141"/>
    </row>
    <row r="42" spans="2:16" ht="24.75" customHeight="1">
      <c r="B42" s="216"/>
      <c r="C42" s="219"/>
      <c r="D42" s="131" t="s">
        <v>32</v>
      </c>
      <c r="E42" s="198"/>
      <c r="F42" s="124">
        <f>ROUND(E42*$L$1,0)</f>
        <v>0</v>
      </c>
      <c r="G42" s="125">
        <f>E42-F42</f>
        <v>0</v>
      </c>
      <c r="H42" s="211">
        <f>+IF(E41=0,0,ROUNDUP(E42*H41/E41,0))</f>
        <v>0</v>
      </c>
      <c r="I42" s="124">
        <f>ROUND(H42*$L$1,0)</f>
        <v>0</v>
      </c>
      <c r="J42" s="127">
        <f>H42-I42</f>
        <v>0</v>
      </c>
      <c r="K42" s="128">
        <f>+E42-H42</f>
        <v>0</v>
      </c>
      <c r="L42" s="124">
        <f>ROUND(K42*$L$1,0)</f>
        <v>0</v>
      </c>
      <c r="M42" s="129">
        <f>K42-L42</f>
        <v>0</v>
      </c>
      <c r="N42" s="132"/>
    </row>
    <row r="43" spans="2:16" ht="24.75" customHeight="1" thickBot="1">
      <c r="B43" s="216"/>
      <c r="C43" s="222"/>
      <c r="D43" s="142" t="s">
        <v>33</v>
      </c>
      <c r="E43" s="202">
        <f>SUM(E41:E42)</f>
        <v>0</v>
      </c>
      <c r="F43" s="203">
        <f t="shared" ref="F43:M43" si="17">SUM(F41:F42)</f>
        <v>0</v>
      </c>
      <c r="G43" s="204">
        <f t="shared" si="17"/>
        <v>0</v>
      </c>
      <c r="H43" s="205">
        <f>SUM(H41:H42)</f>
        <v>0</v>
      </c>
      <c r="I43" s="203">
        <f t="shared" si="17"/>
        <v>0</v>
      </c>
      <c r="J43" s="206">
        <f t="shared" si="17"/>
        <v>0</v>
      </c>
      <c r="K43" s="207">
        <f t="shared" si="17"/>
        <v>0</v>
      </c>
      <c r="L43" s="203">
        <f t="shared" si="17"/>
        <v>0</v>
      </c>
      <c r="M43" s="208">
        <f t="shared" si="17"/>
        <v>0</v>
      </c>
      <c r="N43" s="157"/>
    </row>
    <row r="44" spans="2:16" ht="24.75" customHeight="1" thickTop="1" thickBot="1">
      <c r="B44" s="217"/>
      <c r="C44" s="223" t="s">
        <v>38</v>
      </c>
      <c r="D44" s="224"/>
      <c r="E44" s="94">
        <f>SUM(E43,E40)</f>
        <v>0</v>
      </c>
      <c r="F44" s="95">
        <f t="shared" ref="F44:M44" si="18">SUM(F43,F40)</f>
        <v>0</v>
      </c>
      <c r="G44" s="96">
        <f t="shared" si="18"/>
        <v>0</v>
      </c>
      <c r="H44" s="97">
        <f>SUM(H43,H40)</f>
        <v>0</v>
      </c>
      <c r="I44" s="95">
        <f t="shared" si="18"/>
        <v>0</v>
      </c>
      <c r="J44" s="98">
        <f t="shared" si="18"/>
        <v>0</v>
      </c>
      <c r="K44" s="99">
        <f t="shared" si="18"/>
        <v>0</v>
      </c>
      <c r="L44" s="95">
        <f t="shared" si="18"/>
        <v>0</v>
      </c>
      <c r="M44" s="100">
        <f t="shared" si="18"/>
        <v>0</v>
      </c>
      <c r="N44" s="101"/>
    </row>
    <row r="45" spans="2:16" ht="24.75" customHeight="1">
      <c r="B45" s="215" t="s">
        <v>42</v>
      </c>
      <c r="C45" s="218" t="s">
        <v>35</v>
      </c>
      <c r="D45" s="185" t="s">
        <v>36</v>
      </c>
      <c r="E45" s="197"/>
      <c r="F45" s="75">
        <f>ROUND(E45*$L$1,0)</f>
        <v>0</v>
      </c>
      <c r="G45" s="76">
        <f>E45-F45</f>
        <v>0</v>
      </c>
      <c r="H45" s="199"/>
      <c r="I45" s="75">
        <f>ROUND(H45*$L$1,0)</f>
        <v>0</v>
      </c>
      <c r="J45" s="78">
        <f>H45-I45</f>
        <v>0</v>
      </c>
      <c r="K45" s="79">
        <f>+E45-H45</f>
        <v>0</v>
      </c>
      <c r="L45" s="75">
        <f>ROUND(K45*$L$1,0)</f>
        <v>0</v>
      </c>
      <c r="M45" s="80">
        <f>K45-L45</f>
        <v>0</v>
      </c>
      <c r="N45" s="130" t="e">
        <f>CONCATENATE("保育部分 ",TEXT(+G45/E45,"0.0%"))</f>
        <v>#DIV/0!</v>
      </c>
    </row>
    <row r="46" spans="2:16" ht="24.75" customHeight="1">
      <c r="B46" s="216"/>
      <c r="C46" s="219"/>
      <c r="D46" s="186" t="s">
        <v>43</v>
      </c>
      <c r="E46" s="198"/>
      <c r="F46" s="124">
        <f>ROUND(E46*$L$1,0)</f>
        <v>0</v>
      </c>
      <c r="G46" s="125">
        <f>E46-F46</f>
        <v>0</v>
      </c>
      <c r="H46" s="200"/>
      <c r="I46" s="124">
        <f>ROUND(H46*$L$1,0)</f>
        <v>0</v>
      </c>
      <c r="J46" s="127">
        <f>H46-I46</f>
        <v>0</v>
      </c>
      <c r="K46" s="128">
        <f>+E46-H46</f>
        <v>0</v>
      </c>
      <c r="L46" s="124">
        <f>ROUND(K46*$L$1,0)</f>
        <v>0</v>
      </c>
      <c r="M46" s="129">
        <f>K46-L46</f>
        <v>0</v>
      </c>
      <c r="N46" s="132"/>
    </row>
    <row r="47" spans="2:16" ht="24.75" customHeight="1">
      <c r="B47" s="216"/>
      <c r="C47" s="219"/>
      <c r="D47" s="186" t="s">
        <v>32</v>
      </c>
      <c r="E47" s="198"/>
      <c r="F47" s="124">
        <f>ROUND(E47*$L$1,0)</f>
        <v>0</v>
      </c>
      <c r="G47" s="125">
        <f>E47-F47</f>
        <v>0</v>
      </c>
      <c r="H47" s="200"/>
      <c r="I47" s="124">
        <f>ROUND(H47*$L$1,0)</f>
        <v>0</v>
      </c>
      <c r="J47" s="127">
        <f>H47-I47</f>
        <v>0</v>
      </c>
      <c r="K47" s="128">
        <f>+E47-H47</f>
        <v>0</v>
      </c>
      <c r="L47" s="124">
        <f>ROUND(K47*$L$1,0)</f>
        <v>0</v>
      </c>
      <c r="M47" s="129">
        <f>K47-L47</f>
        <v>0</v>
      </c>
      <c r="N47" s="201"/>
    </row>
    <row r="48" spans="2:16" ht="24.75" customHeight="1">
      <c r="B48" s="216"/>
      <c r="C48" s="220"/>
      <c r="D48" s="31" t="s">
        <v>33</v>
      </c>
      <c r="E48" s="40">
        <f>SUM(E45:E47)</f>
        <v>0</v>
      </c>
      <c r="F48" s="41">
        <f t="shared" ref="F48:M48" si="19">SUM(F45:F47)</f>
        <v>0</v>
      </c>
      <c r="G48" s="42">
        <f t="shared" si="19"/>
        <v>0</v>
      </c>
      <c r="H48" s="43">
        <f t="shared" si="19"/>
        <v>0</v>
      </c>
      <c r="I48" s="41">
        <f t="shared" si="19"/>
        <v>0</v>
      </c>
      <c r="J48" s="44">
        <f t="shared" si="19"/>
        <v>0</v>
      </c>
      <c r="K48" s="45">
        <f t="shared" si="19"/>
        <v>0</v>
      </c>
      <c r="L48" s="41">
        <f t="shared" si="19"/>
        <v>0</v>
      </c>
      <c r="M48" s="46">
        <f t="shared" si="19"/>
        <v>0</v>
      </c>
      <c r="N48" s="209"/>
    </row>
    <row r="49" spans="2:14" ht="24.75" customHeight="1">
      <c r="B49" s="216"/>
      <c r="C49" s="221" t="s">
        <v>37</v>
      </c>
      <c r="D49" s="140" t="s">
        <v>60</v>
      </c>
      <c r="E49" s="172"/>
      <c r="F49" s="18">
        <f>ROUND(E49*$L$1,0)</f>
        <v>0</v>
      </c>
      <c r="G49" s="19">
        <f>E49-F49</f>
        <v>0</v>
      </c>
      <c r="H49" s="210">
        <f>E49</f>
        <v>0</v>
      </c>
      <c r="I49" s="18">
        <f>ROUND(H49*$L$1,0)</f>
        <v>0</v>
      </c>
      <c r="J49" s="20">
        <f>H49-I49</f>
        <v>0</v>
      </c>
      <c r="K49" s="21">
        <f>+E49-H49</f>
        <v>0</v>
      </c>
      <c r="L49" s="18">
        <f>ROUND(K49*$L$1,0)</f>
        <v>0</v>
      </c>
      <c r="M49" s="22">
        <f>K49-L49</f>
        <v>0</v>
      </c>
      <c r="N49" s="141"/>
    </row>
    <row r="50" spans="2:14" ht="24.75" customHeight="1">
      <c r="B50" s="216"/>
      <c r="C50" s="219"/>
      <c r="D50" s="131" t="s">
        <v>32</v>
      </c>
      <c r="E50" s="198"/>
      <c r="F50" s="124">
        <f>ROUND(E50*$L$1,0)</f>
        <v>0</v>
      </c>
      <c r="G50" s="125">
        <f>E50-F50</f>
        <v>0</v>
      </c>
      <c r="H50" s="211">
        <f>+IF(E49=0,0,ROUNDUP(E50*H49/E49,0))</f>
        <v>0</v>
      </c>
      <c r="I50" s="124">
        <f>ROUND(H50*$L$1,0)</f>
        <v>0</v>
      </c>
      <c r="J50" s="127">
        <f>H50-I50</f>
        <v>0</v>
      </c>
      <c r="K50" s="128">
        <f>+E50-H50</f>
        <v>0</v>
      </c>
      <c r="L50" s="124">
        <f>ROUND(K50*$L$1,0)</f>
        <v>0</v>
      </c>
      <c r="M50" s="129">
        <f>K50-L50</f>
        <v>0</v>
      </c>
      <c r="N50" s="132"/>
    </row>
    <row r="51" spans="2:14" ht="24.75" customHeight="1" thickBot="1">
      <c r="B51" s="216"/>
      <c r="C51" s="222"/>
      <c r="D51" s="142" t="s">
        <v>33</v>
      </c>
      <c r="E51" s="202">
        <f>SUM(E49:E50)</f>
        <v>0</v>
      </c>
      <c r="F51" s="203">
        <f t="shared" ref="F51:M51" si="20">SUM(F49:F50)</f>
        <v>0</v>
      </c>
      <c r="G51" s="204">
        <f t="shared" si="20"/>
        <v>0</v>
      </c>
      <c r="H51" s="205">
        <f t="shared" si="20"/>
        <v>0</v>
      </c>
      <c r="I51" s="203">
        <f t="shared" si="20"/>
        <v>0</v>
      </c>
      <c r="J51" s="206">
        <f t="shared" si="20"/>
        <v>0</v>
      </c>
      <c r="K51" s="207">
        <f t="shared" si="20"/>
        <v>0</v>
      </c>
      <c r="L51" s="203">
        <f t="shared" si="20"/>
        <v>0</v>
      </c>
      <c r="M51" s="208">
        <f t="shared" si="20"/>
        <v>0</v>
      </c>
      <c r="N51" s="157"/>
    </row>
    <row r="52" spans="2:14" ht="24.75" customHeight="1" thickTop="1" thickBot="1">
      <c r="B52" s="217"/>
      <c r="C52" s="223" t="s">
        <v>38</v>
      </c>
      <c r="D52" s="224"/>
      <c r="E52" s="94">
        <f t="shared" ref="E52:M52" si="21">SUM(E51,E48)</f>
        <v>0</v>
      </c>
      <c r="F52" s="95">
        <f t="shared" si="21"/>
        <v>0</v>
      </c>
      <c r="G52" s="96">
        <f t="shared" si="21"/>
        <v>0</v>
      </c>
      <c r="H52" s="97">
        <f t="shared" si="21"/>
        <v>0</v>
      </c>
      <c r="I52" s="95">
        <f t="shared" si="21"/>
        <v>0</v>
      </c>
      <c r="J52" s="98">
        <f t="shared" si="21"/>
        <v>0</v>
      </c>
      <c r="K52" s="99">
        <f t="shared" si="21"/>
        <v>0</v>
      </c>
      <c r="L52" s="95">
        <f t="shared" si="21"/>
        <v>0</v>
      </c>
      <c r="M52" s="100">
        <f t="shared" si="21"/>
        <v>0</v>
      </c>
      <c r="N52" s="101"/>
    </row>
    <row r="53" spans="2:14" ht="24.75" customHeight="1" thickBot="1">
      <c r="B53" s="225" t="s">
        <v>39</v>
      </c>
      <c r="C53" s="226"/>
      <c r="D53" s="227"/>
      <c r="E53" s="181"/>
      <c r="F53" s="102"/>
      <c r="G53" s="103">
        <f>E53-F53</f>
        <v>0</v>
      </c>
      <c r="H53" s="182"/>
      <c r="I53" s="102"/>
      <c r="J53" s="104">
        <f>H53-I53</f>
        <v>0</v>
      </c>
      <c r="K53" s="105">
        <f>+E53-H53</f>
        <v>0</v>
      </c>
      <c r="L53" s="102"/>
      <c r="M53" s="106">
        <f>K53-L53</f>
        <v>0</v>
      </c>
      <c r="N53" s="107"/>
    </row>
    <row r="54" spans="2:14" ht="24.75" customHeight="1" thickBot="1">
      <c r="B54" s="212" t="s">
        <v>40</v>
      </c>
      <c r="C54" s="213"/>
      <c r="D54" s="214"/>
      <c r="E54" s="108">
        <v>0</v>
      </c>
      <c r="F54" s="109"/>
      <c r="G54" s="110">
        <f>E54-F54</f>
        <v>0</v>
      </c>
      <c r="H54" s="111">
        <v>0</v>
      </c>
      <c r="I54" s="109"/>
      <c r="J54" s="113">
        <f>H54-I54</f>
        <v>0</v>
      </c>
      <c r="K54" s="114">
        <f>+E54-H54</f>
        <v>0</v>
      </c>
      <c r="L54" s="109"/>
      <c r="M54" s="115">
        <f>K54-L54</f>
        <v>0</v>
      </c>
      <c r="N54" s="116"/>
    </row>
    <row r="55" spans="2:14" ht="15" customHeight="1" thickBot="1">
      <c r="B55" s="184"/>
      <c r="C55" s="184"/>
      <c r="D55" s="184"/>
      <c r="E55" s="117"/>
      <c r="F55" s="118"/>
      <c r="G55" s="118"/>
      <c r="H55" s="119"/>
      <c r="I55" s="118"/>
      <c r="J55" s="118"/>
      <c r="K55" s="118"/>
      <c r="L55" s="118"/>
      <c r="M55" s="118"/>
      <c r="N55" s="120"/>
    </row>
    <row r="56" spans="2:14" ht="24.75" customHeight="1" thickBot="1">
      <c r="B56" s="212" t="s">
        <v>41</v>
      </c>
      <c r="C56" s="213"/>
      <c r="D56" s="214"/>
      <c r="E56" s="121">
        <f>SUM(E28,E37,E44,E52,E53,E54)</f>
        <v>0</v>
      </c>
      <c r="F56" s="112">
        <f>SUM(F28,F37,F44,F52,F53,F54)</f>
        <v>0</v>
      </c>
      <c r="G56" s="110">
        <f t="shared" ref="G56:M56" si="22">SUM(G28,G37,G44,G52,G53,G54)</f>
        <v>0</v>
      </c>
      <c r="H56" s="122" t="e">
        <f t="shared" si="22"/>
        <v>#DIV/0!</v>
      </c>
      <c r="I56" s="112" t="e">
        <f t="shared" si="22"/>
        <v>#DIV/0!</v>
      </c>
      <c r="J56" s="113" t="e">
        <f t="shared" si="22"/>
        <v>#DIV/0!</v>
      </c>
      <c r="K56" s="114" t="e">
        <f t="shared" si="22"/>
        <v>#DIV/0!</v>
      </c>
      <c r="L56" s="112" t="e">
        <f t="shared" si="22"/>
        <v>#DIV/0!</v>
      </c>
      <c r="M56" s="115" t="e">
        <f t="shared" si="22"/>
        <v>#DIV/0!</v>
      </c>
      <c r="N56" s="116"/>
    </row>
  </sheetData>
  <mergeCells count="34">
    <mergeCell ref="I1:J2"/>
    <mergeCell ref="I4:J5"/>
    <mergeCell ref="E6:J6"/>
    <mergeCell ref="B7:D8"/>
    <mergeCell ref="E7:E8"/>
    <mergeCell ref="F7:G7"/>
    <mergeCell ref="H7:H8"/>
    <mergeCell ref="I7:J7"/>
    <mergeCell ref="L7:M7"/>
    <mergeCell ref="N7:N8"/>
    <mergeCell ref="B9:B28"/>
    <mergeCell ref="C9:C18"/>
    <mergeCell ref="C19:C23"/>
    <mergeCell ref="C24:D24"/>
    <mergeCell ref="C25:D25"/>
    <mergeCell ref="C26:D26"/>
    <mergeCell ref="C27:D27"/>
    <mergeCell ref="B38:B44"/>
    <mergeCell ref="C38:C40"/>
    <mergeCell ref="C41:C43"/>
    <mergeCell ref="C44:D44"/>
    <mergeCell ref="K7:K8"/>
    <mergeCell ref="C28:D28"/>
    <mergeCell ref="B29:B37"/>
    <mergeCell ref="C29:C32"/>
    <mergeCell ref="C33:C36"/>
    <mergeCell ref="C37:D37"/>
    <mergeCell ref="B56:D56"/>
    <mergeCell ref="B45:B52"/>
    <mergeCell ref="C45:C48"/>
    <mergeCell ref="C49:C51"/>
    <mergeCell ref="C52:D52"/>
    <mergeCell ref="B53:D53"/>
    <mergeCell ref="B54:D54"/>
  </mergeCells>
  <phoneticPr fontId="3"/>
  <pageMargins left="0.70866141732283472" right="0.70866141732283472" top="0.55118110236220474" bottom="0.55118110236220474" header="0.31496062992125984" footer="0.31496062992125984"/>
  <pageSetup paperSize="9" scale="35" orientation="landscape" r:id="rId1"/>
  <headerFooter>
    <oddHeader>&amp;R&amp;14様式第４－２号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B1:P56"/>
  <sheetViews>
    <sheetView tabSelected="1" zoomScale="60" zoomScaleNormal="60" workbookViewId="0">
      <pane xSplit="4" ySplit="8" topLeftCell="E9" activePane="bottomRight" state="frozen"/>
      <selection activeCell="E20" sqref="E20"/>
      <selection pane="topRight" activeCell="E20" sqref="E20"/>
      <selection pane="bottomLeft" activeCell="E20" sqref="E20"/>
      <selection pane="bottomRight" activeCell="D6" sqref="D6"/>
    </sheetView>
  </sheetViews>
  <sheetFormatPr defaultRowHeight="19.899999999999999"/>
  <cols>
    <col min="1" max="1" width="1.25" style="1" customWidth="1"/>
    <col min="2" max="3" width="8.25" style="8" customWidth="1"/>
    <col min="4" max="4" width="33.875" style="8" customWidth="1"/>
    <col min="5" max="10" width="25.625" style="8" customWidth="1"/>
    <col min="11" max="13" width="25.625" style="1" customWidth="1"/>
    <col min="14" max="14" width="31.25" style="9" customWidth="1"/>
    <col min="15" max="15" width="4.875" style="1" customWidth="1"/>
    <col min="16" max="16" width="17.5" style="1" customWidth="1"/>
    <col min="17" max="16384" width="9" style="1"/>
  </cols>
  <sheetData>
    <row r="1" spans="2:14" ht="24.75" customHeight="1">
      <c r="B1" s="7" t="s">
        <v>68</v>
      </c>
      <c r="E1" s="10" t="s">
        <v>11</v>
      </c>
      <c r="F1" s="4" t="s">
        <v>0</v>
      </c>
      <c r="G1" s="5" t="s">
        <v>1</v>
      </c>
      <c r="H1" s="6" t="s">
        <v>2</v>
      </c>
      <c r="I1" s="254" t="s">
        <v>13</v>
      </c>
      <c r="J1" s="254"/>
      <c r="K1" s="161" t="s">
        <v>5</v>
      </c>
      <c r="L1" s="11">
        <v>0</v>
      </c>
      <c r="M1" s="158" t="s">
        <v>46</v>
      </c>
      <c r="N1" s="159" t="s">
        <v>51</v>
      </c>
    </row>
    <row r="2" spans="2:14" ht="24.75" customHeight="1" thickBot="1">
      <c r="E2" s="12" t="s">
        <v>3</v>
      </c>
      <c r="F2" s="187">
        <v>0</v>
      </c>
      <c r="G2" s="188">
        <v>30</v>
      </c>
      <c r="H2" s="189">
        <v>30</v>
      </c>
      <c r="I2" s="254"/>
      <c r="J2" s="254"/>
      <c r="K2" s="161" t="s">
        <v>6</v>
      </c>
      <c r="L2" s="11">
        <v>1</v>
      </c>
      <c r="M2" s="160" t="s">
        <v>44</v>
      </c>
      <c r="N2" s="183" t="s">
        <v>52</v>
      </c>
    </row>
    <row r="3" spans="2:14" ht="19.5" customHeight="1" thickBot="1">
      <c r="G3" s="13"/>
      <c r="K3" s="162"/>
      <c r="M3" s="160" t="s">
        <v>45</v>
      </c>
      <c r="N3" s="183" t="s">
        <v>53</v>
      </c>
    </row>
    <row r="4" spans="2:14" ht="24.75" customHeight="1">
      <c r="E4" s="10" t="s">
        <v>12</v>
      </c>
      <c r="F4" s="4" t="s">
        <v>0</v>
      </c>
      <c r="G4" s="5" t="s">
        <v>1</v>
      </c>
      <c r="H4" s="6" t="s">
        <v>2</v>
      </c>
      <c r="I4" s="254" t="s">
        <v>14</v>
      </c>
      <c r="J4" s="254"/>
      <c r="K4" s="161" t="s">
        <v>5</v>
      </c>
      <c r="L4" s="11">
        <v>0</v>
      </c>
    </row>
    <row r="5" spans="2:14" ht="24.75" customHeight="1" thickBot="1">
      <c r="E5" s="12" t="s">
        <v>3</v>
      </c>
      <c r="F5" s="187">
        <v>0</v>
      </c>
      <c r="G5" s="188">
        <v>30</v>
      </c>
      <c r="H5" s="189">
        <v>30</v>
      </c>
      <c r="I5" s="254"/>
      <c r="J5" s="254"/>
      <c r="K5" s="161" t="s">
        <v>6</v>
      </c>
      <c r="L5" s="11">
        <v>1</v>
      </c>
    </row>
    <row r="6" spans="2:14" ht="20.25" thickBot="1">
      <c r="E6" s="255"/>
      <c r="F6" s="255"/>
      <c r="G6" s="255"/>
      <c r="H6" s="255"/>
      <c r="I6" s="255"/>
      <c r="J6" s="255"/>
    </row>
    <row r="7" spans="2:14" ht="24" customHeight="1">
      <c r="B7" s="256" t="s">
        <v>15</v>
      </c>
      <c r="C7" s="257"/>
      <c r="D7" s="257"/>
      <c r="E7" s="225" t="s">
        <v>4</v>
      </c>
      <c r="F7" s="261"/>
      <c r="G7" s="262"/>
      <c r="H7" s="263" t="s">
        <v>56</v>
      </c>
      <c r="I7" s="239"/>
      <c r="J7" s="239"/>
      <c r="K7" s="229" t="s">
        <v>57</v>
      </c>
      <c r="L7" s="239"/>
      <c r="M7" s="240"/>
      <c r="N7" s="241" t="s">
        <v>16</v>
      </c>
    </row>
    <row r="8" spans="2:14" ht="40.5" customHeight="1" thickBot="1">
      <c r="B8" s="258"/>
      <c r="C8" s="259"/>
      <c r="D8" s="259"/>
      <c r="E8" s="260"/>
      <c r="F8" s="14" t="s">
        <v>7</v>
      </c>
      <c r="G8" s="15" t="s">
        <v>8</v>
      </c>
      <c r="H8" s="264"/>
      <c r="I8" s="2" t="s">
        <v>9</v>
      </c>
      <c r="J8" s="16" t="s">
        <v>10</v>
      </c>
      <c r="K8" s="230"/>
      <c r="L8" s="2" t="s">
        <v>9</v>
      </c>
      <c r="M8" s="3" t="s">
        <v>10</v>
      </c>
      <c r="N8" s="242"/>
    </row>
    <row r="9" spans="2:14" ht="24.75" customHeight="1" thickTop="1">
      <c r="B9" s="243" t="s">
        <v>17</v>
      </c>
      <c r="C9" s="244" t="s">
        <v>17</v>
      </c>
      <c r="D9" s="171" t="s">
        <v>67</v>
      </c>
      <c r="E9" s="172">
        <v>155300000</v>
      </c>
      <c r="F9" s="18">
        <f t="shared" ref="F9:F16" si="0">ROUND(E9*$L$4,0)</f>
        <v>0</v>
      </c>
      <c r="G9" s="19">
        <f>E9-F9</f>
        <v>155300000</v>
      </c>
      <c r="H9" s="177">
        <v>4000000</v>
      </c>
      <c r="I9" s="18">
        <f t="shared" ref="I9:I16" si="1">ROUND(H9*$L$4,0)</f>
        <v>0</v>
      </c>
      <c r="J9" s="20">
        <f>H9-I9</f>
        <v>4000000</v>
      </c>
      <c r="K9" s="21">
        <f>+E9-H9</f>
        <v>151300000</v>
      </c>
      <c r="L9" s="18">
        <f t="shared" ref="L9:L16" si="2">ROUND(K9*$L$4,0)</f>
        <v>0</v>
      </c>
      <c r="M9" s="22">
        <f>K9-L9</f>
        <v>151300000</v>
      </c>
      <c r="N9" s="190" t="s">
        <v>66</v>
      </c>
    </row>
    <row r="10" spans="2:14" ht="24.75" customHeight="1">
      <c r="B10" s="216"/>
      <c r="C10" s="245"/>
      <c r="D10" s="173" t="s">
        <v>47</v>
      </c>
      <c r="E10" s="174">
        <v>14100000</v>
      </c>
      <c r="F10" s="24">
        <f t="shared" si="0"/>
        <v>0</v>
      </c>
      <c r="G10" s="25">
        <f t="shared" ref="G10:G17" si="3">E10-F10</f>
        <v>14100000</v>
      </c>
      <c r="H10" s="178">
        <v>14100000</v>
      </c>
      <c r="I10" s="24">
        <f t="shared" si="1"/>
        <v>0</v>
      </c>
      <c r="J10" s="27">
        <f t="shared" ref="J10:J17" si="4">H10-I10</f>
        <v>14100000</v>
      </c>
      <c r="K10" s="28">
        <f t="shared" ref="K10:K17" si="5">+E10-H10</f>
        <v>0</v>
      </c>
      <c r="L10" s="24">
        <f t="shared" si="2"/>
        <v>0</v>
      </c>
      <c r="M10" s="29">
        <f t="shared" ref="M10:M17" si="6">K10-L10</f>
        <v>0</v>
      </c>
      <c r="N10" s="191" t="s">
        <v>61</v>
      </c>
    </row>
    <row r="11" spans="2:14" ht="24.75" customHeight="1">
      <c r="B11" s="216"/>
      <c r="C11" s="245"/>
      <c r="D11" s="173" t="s">
        <v>48</v>
      </c>
      <c r="E11" s="174">
        <v>17300000</v>
      </c>
      <c r="F11" s="24">
        <f t="shared" si="0"/>
        <v>0</v>
      </c>
      <c r="G11" s="25">
        <f t="shared" si="3"/>
        <v>17300000</v>
      </c>
      <c r="H11" s="178">
        <v>0</v>
      </c>
      <c r="I11" s="24">
        <f t="shared" si="1"/>
        <v>0</v>
      </c>
      <c r="J11" s="27">
        <f t="shared" si="4"/>
        <v>0</v>
      </c>
      <c r="K11" s="28">
        <f t="shared" si="5"/>
        <v>17300000</v>
      </c>
      <c r="L11" s="24">
        <f t="shared" si="2"/>
        <v>0</v>
      </c>
      <c r="M11" s="29">
        <f t="shared" si="6"/>
        <v>17300000</v>
      </c>
      <c r="N11" s="192"/>
    </row>
    <row r="12" spans="2:14" ht="24.75" customHeight="1">
      <c r="B12" s="216"/>
      <c r="C12" s="245"/>
      <c r="D12" s="173" t="s">
        <v>49</v>
      </c>
      <c r="E12" s="174">
        <v>13120000</v>
      </c>
      <c r="F12" s="24">
        <f t="shared" si="0"/>
        <v>0</v>
      </c>
      <c r="G12" s="25">
        <f t="shared" si="3"/>
        <v>13120000</v>
      </c>
      <c r="H12" s="178">
        <v>0</v>
      </c>
      <c r="I12" s="24">
        <f t="shared" si="1"/>
        <v>0</v>
      </c>
      <c r="J12" s="27">
        <f t="shared" si="4"/>
        <v>0</v>
      </c>
      <c r="K12" s="28">
        <f t="shared" si="5"/>
        <v>13120000</v>
      </c>
      <c r="L12" s="24">
        <f t="shared" si="2"/>
        <v>0</v>
      </c>
      <c r="M12" s="29">
        <f t="shared" si="6"/>
        <v>13120000</v>
      </c>
      <c r="N12" s="192"/>
    </row>
    <row r="13" spans="2:14" ht="24.75" customHeight="1">
      <c r="B13" s="216"/>
      <c r="C13" s="245"/>
      <c r="D13" s="173" t="s">
        <v>50</v>
      </c>
      <c r="E13" s="174">
        <v>22980000</v>
      </c>
      <c r="F13" s="24">
        <f t="shared" si="0"/>
        <v>0</v>
      </c>
      <c r="G13" s="25">
        <f t="shared" si="3"/>
        <v>22980000</v>
      </c>
      <c r="H13" s="178">
        <v>0</v>
      </c>
      <c r="I13" s="24">
        <f t="shared" si="1"/>
        <v>0</v>
      </c>
      <c r="J13" s="27">
        <f t="shared" si="4"/>
        <v>0</v>
      </c>
      <c r="K13" s="28">
        <f t="shared" si="5"/>
        <v>22980000</v>
      </c>
      <c r="L13" s="24">
        <f t="shared" si="2"/>
        <v>0</v>
      </c>
      <c r="M13" s="29">
        <f t="shared" si="6"/>
        <v>22980000</v>
      </c>
      <c r="N13" s="191"/>
    </row>
    <row r="14" spans="2:14" ht="24.75" customHeight="1">
      <c r="B14" s="216"/>
      <c r="C14" s="245"/>
      <c r="D14" s="173" t="s">
        <v>62</v>
      </c>
      <c r="E14" s="174">
        <v>3000000</v>
      </c>
      <c r="F14" s="24">
        <f t="shared" si="0"/>
        <v>0</v>
      </c>
      <c r="G14" s="25">
        <f t="shared" si="3"/>
        <v>3000000</v>
      </c>
      <c r="H14" s="178">
        <v>3000000</v>
      </c>
      <c r="I14" s="24">
        <f t="shared" si="1"/>
        <v>0</v>
      </c>
      <c r="J14" s="27">
        <f t="shared" si="4"/>
        <v>3000000</v>
      </c>
      <c r="K14" s="28">
        <f t="shared" si="5"/>
        <v>0</v>
      </c>
      <c r="L14" s="24">
        <f t="shared" si="2"/>
        <v>0</v>
      </c>
      <c r="M14" s="29">
        <f t="shared" si="6"/>
        <v>0</v>
      </c>
      <c r="N14" s="191" t="s">
        <v>63</v>
      </c>
    </row>
    <row r="15" spans="2:14" ht="24.75" customHeight="1">
      <c r="B15" s="216"/>
      <c r="C15" s="245"/>
      <c r="D15" s="173" t="s">
        <v>65</v>
      </c>
      <c r="E15" s="174">
        <v>5000000</v>
      </c>
      <c r="F15" s="24">
        <f t="shared" si="0"/>
        <v>0</v>
      </c>
      <c r="G15" s="25">
        <f t="shared" si="3"/>
        <v>5000000</v>
      </c>
      <c r="H15" s="178">
        <v>2500000</v>
      </c>
      <c r="I15" s="24">
        <f t="shared" si="1"/>
        <v>0</v>
      </c>
      <c r="J15" s="27">
        <f t="shared" si="4"/>
        <v>2500000</v>
      </c>
      <c r="K15" s="28">
        <f t="shared" si="5"/>
        <v>2500000</v>
      </c>
      <c r="L15" s="24">
        <f t="shared" si="2"/>
        <v>0</v>
      </c>
      <c r="M15" s="29">
        <f t="shared" si="6"/>
        <v>2500000</v>
      </c>
      <c r="N15" s="191" t="s">
        <v>66</v>
      </c>
    </row>
    <row r="16" spans="2:14" ht="24.75" customHeight="1">
      <c r="B16" s="216"/>
      <c r="C16" s="245"/>
      <c r="D16" s="173"/>
      <c r="E16" s="174"/>
      <c r="F16" s="24">
        <f t="shared" si="0"/>
        <v>0</v>
      </c>
      <c r="G16" s="25">
        <f t="shared" si="3"/>
        <v>0</v>
      </c>
      <c r="H16" s="178"/>
      <c r="I16" s="24">
        <f t="shared" si="1"/>
        <v>0</v>
      </c>
      <c r="J16" s="27">
        <f t="shared" si="4"/>
        <v>0</v>
      </c>
      <c r="K16" s="28">
        <f t="shared" si="5"/>
        <v>0</v>
      </c>
      <c r="L16" s="24">
        <f t="shared" si="2"/>
        <v>0</v>
      </c>
      <c r="M16" s="29">
        <f t="shared" si="6"/>
        <v>0</v>
      </c>
      <c r="N16" s="192"/>
    </row>
    <row r="17" spans="2:14" ht="24.75" customHeight="1">
      <c r="B17" s="216"/>
      <c r="C17" s="245"/>
      <c r="D17" s="175"/>
      <c r="E17" s="176"/>
      <c r="F17" s="33">
        <f>ROUND(E17*$L$4,0)</f>
        <v>0</v>
      </c>
      <c r="G17" s="34">
        <f t="shared" si="3"/>
        <v>0</v>
      </c>
      <c r="H17" s="179"/>
      <c r="I17" s="33">
        <f>ROUND(H17*$L$4,0)</f>
        <v>0</v>
      </c>
      <c r="J17" s="35">
        <f t="shared" si="4"/>
        <v>0</v>
      </c>
      <c r="K17" s="36">
        <f t="shared" si="5"/>
        <v>0</v>
      </c>
      <c r="L17" s="33">
        <f>ROUND(K17*$L$4,0)</f>
        <v>0</v>
      </c>
      <c r="M17" s="37">
        <f t="shared" si="6"/>
        <v>0</v>
      </c>
      <c r="N17" s="193"/>
    </row>
    <row r="18" spans="2:14" ht="24.75" customHeight="1">
      <c r="B18" s="216"/>
      <c r="C18" s="246"/>
      <c r="D18" s="39" t="s">
        <v>18</v>
      </c>
      <c r="E18" s="40">
        <f t="shared" ref="E18:M18" si="7">SUM(E9:E17)</f>
        <v>230800000</v>
      </c>
      <c r="F18" s="41">
        <f t="shared" si="7"/>
        <v>0</v>
      </c>
      <c r="G18" s="42">
        <f t="shared" si="7"/>
        <v>230800000</v>
      </c>
      <c r="H18" s="43">
        <f t="shared" si="7"/>
        <v>23600000</v>
      </c>
      <c r="I18" s="41">
        <f t="shared" si="7"/>
        <v>0</v>
      </c>
      <c r="J18" s="44">
        <f t="shared" si="7"/>
        <v>23600000</v>
      </c>
      <c r="K18" s="45">
        <f t="shared" si="7"/>
        <v>207200000</v>
      </c>
      <c r="L18" s="41">
        <f t="shared" si="7"/>
        <v>0</v>
      </c>
      <c r="M18" s="46">
        <f t="shared" si="7"/>
        <v>207200000</v>
      </c>
      <c r="N18" s="47" t="str">
        <f>IF(E18="","",CONCATENATE("対象外経費 ",TEXT(+H18/E18,"#,###.##%")))</f>
        <v>対象外経費 10.23%</v>
      </c>
    </row>
    <row r="19" spans="2:14" ht="24.75" customHeight="1">
      <c r="B19" s="216"/>
      <c r="C19" s="247" t="s">
        <v>19</v>
      </c>
      <c r="D19" s="23" t="s">
        <v>20</v>
      </c>
      <c r="E19" s="174">
        <v>5000000</v>
      </c>
      <c r="F19" s="24">
        <f>ROUND(E19*$L$4,0)</f>
        <v>0</v>
      </c>
      <c r="G19" s="25">
        <f>E19-F19</f>
        <v>5000000</v>
      </c>
      <c r="H19" s="170">
        <f>+ROUNDUP(E19*$H$18/$E$18,0)</f>
        <v>511266</v>
      </c>
      <c r="I19" s="24">
        <f>ROUND(H19*$L$4,0)</f>
        <v>0</v>
      </c>
      <c r="J19" s="27">
        <f>H19-I19</f>
        <v>511266</v>
      </c>
      <c r="K19" s="28">
        <f>+E19-H19</f>
        <v>4488734</v>
      </c>
      <c r="L19" s="24">
        <f>ROUND(K19*$L$4,0)</f>
        <v>0</v>
      </c>
      <c r="M19" s="29">
        <f>K19-L19</f>
        <v>4488734</v>
      </c>
      <c r="N19" s="194" t="str">
        <f>IF(E19="","",CONCATENATE("対象外経費 ",TEXT(+H19/E19,"#,###.##%")))</f>
        <v>対象外経費 10.23%</v>
      </c>
    </row>
    <row r="20" spans="2:14" ht="24.75" customHeight="1">
      <c r="B20" s="216"/>
      <c r="C20" s="248"/>
      <c r="D20" s="23" t="s">
        <v>21</v>
      </c>
      <c r="E20" s="174">
        <v>7500000</v>
      </c>
      <c r="F20" s="24">
        <f>ROUND(E20*$L$4,0)</f>
        <v>0</v>
      </c>
      <c r="G20" s="25">
        <f>E20-F20</f>
        <v>7500000</v>
      </c>
      <c r="H20" s="170">
        <f>+ROUNDUP(E20*$H$18/$E$18,0)</f>
        <v>766898</v>
      </c>
      <c r="I20" s="24">
        <f>ROUND(H20*$L$4,0)</f>
        <v>0</v>
      </c>
      <c r="J20" s="27">
        <f>H20-I20</f>
        <v>766898</v>
      </c>
      <c r="K20" s="28">
        <f>+E20-H20</f>
        <v>6733102</v>
      </c>
      <c r="L20" s="24">
        <f>ROUND(K20*$L$4,0)</f>
        <v>0</v>
      </c>
      <c r="M20" s="29">
        <f>K20-L20</f>
        <v>6733102</v>
      </c>
      <c r="N20" s="194" t="str">
        <f t="shared" ref="N20:N28" si="8">IF(E20="","",CONCATENATE("対象外経費 ",TEXT(+H20/E20,"#,###.##%")))</f>
        <v>対象外経費 10.23%</v>
      </c>
    </row>
    <row r="21" spans="2:14" ht="24.75" customHeight="1">
      <c r="B21" s="216"/>
      <c r="C21" s="248"/>
      <c r="D21" s="23" t="s">
        <v>22</v>
      </c>
      <c r="E21" s="174">
        <v>14500000</v>
      </c>
      <c r="F21" s="24">
        <f>ROUND(E21*$L$4,0)</f>
        <v>0</v>
      </c>
      <c r="G21" s="25">
        <f>E21-F21</f>
        <v>14500000</v>
      </c>
      <c r="H21" s="170">
        <f>+ROUNDUP(E21*$H$18/$E$18,0)</f>
        <v>1482669</v>
      </c>
      <c r="I21" s="24">
        <f>ROUND(H21*$L$4,0)</f>
        <v>0</v>
      </c>
      <c r="J21" s="27">
        <f>H21-I21</f>
        <v>1482669</v>
      </c>
      <c r="K21" s="28">
        <f>+E21-H21</f>
        <v>13017331</v>
      </c>
      <c r="L21" s="24">
        <f>ROUND(K21*$L$4,0)</f>
        <v>0</v>
      </c>
      <c r="M21" s="29">
        <f>K21-L21</f>
        <v>13017331</v>
      </c>
      <c r="N21" s="194" t="str">
        <f t="shared" si="8"/>
        <v>対象外経費 10.23%</v>
      </c>
    </row>
    <row r="22" spans="2:14" ht="24.75" customHeight="1">
      <c r="B22" s="216"/>
      <c r="C22" s="248"/>
      <c r="D22" s="31"/>
      <c r="E22" s="32"/>
      <c r="F22" s="33">
        <f>ROUND(E22*$L$4,0)</f>
        <v>0</v>
      </c>
      <c r="G22" s="34">
        <f>E22-F22</f>
        <v>0</v>
      </c>
      <c r="H22" s="135">
        <f>+ROUNDUP(E22*$H$18/$E$18,0)</f>
        <v>0</v>
      </c>
      <c r="I22" s="33">
        <f>ROUND(H22*$L$4,0)</f>
        <v>0</v>
      </c>
      <c r="J22" s="35">
        <f>H22-I22</f>
        <v>0</v>
      </c>
      <c r="K22" s="36">
        <f>+E22-H22</f>
        <v>0</v>
      </c>
      <c r="L22" s="33">
        <f>ROUND(K22*$L$4,0)</f>
        <v>0</v>
      </c>
      <c r="M22" s="37">
        <f>K22-L22</f>
        <v>0</v>
      </c>
      <c r="N22" s="195" t="str">
        <f t="shared" si="8"/>
        <v/>
      </c>
    </row>
    <row r="23" spans="2:14" ht="24.75" customHeight="1">
      <c r="B23" s="216"/>
      <c r="C23" s="249"/>
      <c r="D23" s="39" t="s">
        <v>23</v>
      </c>
      <c r="E23" s="40">
        <f>SUM(E19:E22)</f>
        <v>27000000</v>
      </c>
      <c r="F23" s="41">
        <f t="shared" ref="F23:M23" si="9">SUM(F19:F22)</f>
        <v>0</v>
      </c>
      <c r="G23" s="42">
        <f t="shared" si="9"/>
        <v>27000000</v>
      </c>
      <c r="H23" s="43">
        <f t="shared" si="9"/>
        <v>2760833</v>
      </c>
      <c r="I23" s="41">
        <f t="shared" si="9"/>
        <v>0</v>
      </c>
      <c r="J23" s="44">
        <f t="shared" si="9"/>
        <v>2760833</v>
      </c>
      <c r="K23" s="45">
        <f t="shared" si="9"/>
        <v>24239167</v>
      </c>
      <c r="L23" s="41">
        <f t="shared" si="9"/>
        <v>0</v>
      </c>
      <c r="M23" s="46">
        <f t="shared" si="9"/>
        <v>24239167</v>
      </c>
      <c r="N23" s="48" t="str">
        <f t="shared" si="8"/>
        <v>対象外経費 10.23%</v>
      </c>
    </row>
    <row r="24" spans="2:14" ht="24.75" customHeight="1">
      <c r="B24" s="216"/>
      <c r="C24" s="250" t="s">
        <v>24</v>
      </c>
      <c r="D24" s="250"/>
      <c r="E24" s="49">
        <f>SUM(E23,E18)</f>
        <v>257800000</v>
      </c>
      <c r="F24" s="50">
        <f t="shared" ref="F24:M24" si="10">SUM(F23,F18)</f>
        <v>0</v>
      </c>
      <c r="G24" s="51">
        <f t="shared" si="10"/>
        <v>257800000</v>
      </c>
      <c r="H24" s="52">
        <f t="shared" si="10"/>
        <v>26360833</v>
      </c>
      <c r="I24" s="50">
        <f t="shared" si="10"/>
        <v>0</v>
      </c>
      <c r="J24" s="53">
        <f t="shared" si="10"/>
        <v>26360833</v>
      </c>
      <c r="K24" s="54">
        <f t="shared" si="10"/>
        <v>231439167</v>
      </c>
      <c r="L24" s="50">
        <f t="shared" si="10"/>
        <v>0</v>
      </c>
      <c r="M24" s="55">
        <f t="shared" si="10"/>
        <v>231439167</v>
      </c>
      <c r="N24" s="47" t="str">
        <f t="shared" si="8"/>
        <v>対象外経費 10.23%</v>
      </c>
    </row>
    <row r="25" spans="2:14" ht="24.75" customHeight="1">
      <c r="B25" s="216"/>
      <c r="C25" s="250"/>
      <c r="D25" s="250"/>
      <c r="E25" s="56"/>
      <c r="F25" s="24">
        <f>ROUND(E25*$L$4,0)</f>
        <v>0</v>
      </c>
      <c r="G25" s="25">
        <f>E25-F25</f>
        <v>0</v>
      </c>
      <c r="H25" s="26">
        <f>+ROUNDUP(E25*$H$24/$E$24,0)</f>
        <v>0</v>
      </c>
      <c r="I25" s="24">
        <f>ROUND(H25*$L$4,0)</f>
        <v>0</v>
      </c>
      <c r="J25" s="27">
        <f>H25-I25</f>
        <v>0</v>
      </c>
      <c r="K25" s="28">
        <f>+E25-H25</f>
        <v>0</v>
      </c>
      <c r="L25" s="24">
        <f>ROUND(K25*$L$4,0)</f>
        <v>0</v>
      </c>
      <c r="M25" s="29">
        <f>K25-L25</f>
        <v>0</v>
      </c>
      <c r="N25" s="30" t="str">
        <f t="shared" si="8"/>
        <v/>
      </c>
    </row>
    <row r="26" spans="2:14" ht="24.75" customHeight="1">
      <c r="B26" s="216"/>
      <c r="C26" s="251" t="s">
        <v>25</v>
      </c>
      <c r="D26" s="251"/>
      <c r="E26" s="49">
        <f>SUM(E24:E25)</f>
        <v>257800000</v>
      </c>
      <c r="F26" s="50">
        <f t="shared" ref="F26:M26" si="11">SUM(F24:F25)</f>
        <v>0</v>
      </c>
      <c r="G26" s="51">
        <f t="shared" si="11"/>
        <v>257800000</v>
      </c>
      <c r="H26" s="52">
        <f t="shared" si="11"/>
        <v>26360833</v>
      </c>
      <c r="I26" s="50">
        <f t="shared" si="11"/>
        <v>0</v>
      </c>
      <c r="J26" s="53">
        <f t="shared" si="11"/>
        <v>26360833</v>
      </c>
      <c r="K26" s="54">
        <f t="shared" si="11"/>
        <v>231439167</v>
      </c>
      <c r="L26" s="50">
        <f t="shared" si="11"/>
        <v>0</v>
      </c>
      <c r="M26" s="55">
        <f t="shared" si="11"/>
        <v>231439167</v>
      </c>
      <c r="N26" s="57" t="str">
        <f t="shared" si="8"/>
        <v>対象外経費 10.23%</v>
      </c>
    </row>
    <row r="27" spans="2:14" ht="24.75" customHeight="1" thickBot="1">
      <c r="B27" s="216"/>
      <c r="C27" s="252" t="s">
        <v>26</v>
      </c>
      <c r="D27" s="253"/>
      <c r="E27" s="180">
        <v>25780000</v>
      </c>
      <c r="F27" s="58">
        <f>ROUND(E27*$L$4,0)</f>
        <v>0</v>
      </c>
      <c r="G27" s="59">
        <f>E27-F27</f>
        <v>25780000</v>
      </c>
      <c r="H27" s="60">
        <f>+ROUNDUP(E27*$H$26/$E$26,0)</f>
        <v>2636084</v>
      </c>
      <c r="I27" s="58">
        <f>ROUND(H27*$L$4,0)</f>
        <v>0</v>
      </c>
      <c r="J27" s="61">
        <f>H27-I27</f>
        <v>2636084</v>
      </c>
      <c r="K27" s="62">
        <f>+E27-H27</f>
        <v>23143916</v>
      </c>
      <c r="L27" s="58">
        <f>ROUND(K27*$L$4,0)</f>
        <v>0</v>
      </c>
      <c r="M27" s="63">
        <f>K27-L27</f>
        <v>23143916</v>
      </c>
      <c r="N27" s="64" t="str">
        <f t="shared" si="8"/>
        <v>対象外経費 10.23%</v>
      </c>
    </row>
    <row r="28" spans="2:14" ht="24.75" customHeight="1" thickTop="1" thickBot="1">
      <c r="B28" s="216"/>
      <c r="C28" s="231" t="s">
        <v>27</v>
      </c>
      <c r="D28" s="231"/>
      <c r="E28" s="65">
        <f>SUM(E26:E27)</f>
        <v>283580000</v>
      </c>
      <c r="F28" s="66">
        <f t="shared" ref="F28:M28" si="12">SUM(F26:F27)</f>
        <v>0</v>
      </c>
      <c r="G28" s="67">
        <f t="shared" si="12"/>
        <v>283580000</v>
      </c>
      <c r="H28" s="68">
        <f t="shared" si="12"/>
        <v>28996917</v>
      </c>
      <c r="I28" s="66">
        <f t="shared" si="12"/>
        <v>0</v>
      </c>
      <c r="J28" s="69">
        <f t="shared" si="12"/>
        <v>28996917</v>
      </c>
      <c r="K28" s="70">
        <f t="shared" si="12"/>
        <v>254583083</v>
      </c>
      <c r="L28" s="66">
        <f t="shared" si="12"/>
        <v>0</v>
      </c>
      <c r="M28" s="71">
        <f t="shared" si="12"/>
        <v>254583083</v>
      </c>
      <c r="N28" s="72" t="str">
        <f t="shared" si="8"/>
        <v>対象外経費 10.23%</v>
      </c>
    </row>
    <row r="29" spans="2:14" ht="24.75" customHeight="1">
      <c r="B29" s="215" t="s">
        <v>54</v>
      </c>
      <c r="C29" s="232" t="s">
        <v>28</v>
      </c>
      <c r="D29" s="73" t="s">
        <v>29</v>
      </c>
      <c r="E29" s="74">
        <v>0</v>
      </c>
      <c r="F29" s="75">
        <f>ROUND(E29*$L$4,0)</f>
        <v>0</v>
      </c>
      <c r="G29" s="76">
        <f>E29-F29</f>
        <v>0</v>
      </c>
      <c r="H29" s="77">
        <v>0</v>
      </c>
      <c r="I29" s="75">
        <f>ROUND(H29*$L$4,0)</f>
        <v>0</v>
      </c>
      <c r="J29" s="78">
        <f>H29-I29</f>
        <v>0</v>
      </c>
      <c r="K29" s="79">
        <f>+E29-H29</f>
        <v>0</v>
      </c>
      <c r="L29" s="75">
        <f>ROUND(K29*$L$4,0)</f>
        <v>0</v>
      </c>
      <c r="M29" s="80">
        <f>K29-L29</f>
        <v>0</v>
      </c>
      <c r="N29" s="130" t="s">
        <v>64</v>
      </c>
    </row>
    <row r="30" spans="2:14" ht="24.75" customHeight="1">
      <c r="B30" s="216"/>
      <c r="C30" s="233"/>
      <c r="D30" s="138" t="s">
        <v>31</v>
      </c>
      <c r="E30" s="163">
        <v>0</v>
      </c>
      <c r="F30" s="164">
        <f>ROUND(E30*$L$4,0)</f>
        <v>0</v>
      </c>
      <c r="G30" s="165">
        <f>E30-F30</f>
        <v>0</v>
      </c>
      <c r="H30" s="126">
        <f>+IF(E29=0,0,ROUNDUP(E30*H29/E29,0))</f>
        <v>0</v>
      </c>
      <c r="I30" s="164">
        <f>ROUND(H30*$L$4,0)</f>
        <v>0</v>
      </c>
      <c r="J30" s="166">
        <f>H30-I30</f>
        <v>0</v>
      </c>
      <c r="K30" s="167">
        <f>+E30-H30</f>
        <v>0</v>
      </c>
      <c r="L30" s="164">
        <f>ROUND(K30*$L$4,0)</f>
        <v>0</v>
      </c>
      <c r="M30" s="168">
        <f>K30-L30</f>
        <v>0</v>
      </c>
      <c r="N30" s="169"/>
    </row>
    <row r="31" spans="2:14" ht="24.75" customHeight="1">
      <c r="B31" s="216"/>
      <c r="C31" s="233"/>
      <c r="D31" s="137" t="s">
        <v>26</v>
      </c>
      <c r="E31" s="32">
        <v>0</v>
      </c>
      <c r="F31" s="33">
        <f>ROUND(E31*$L$4,0)</f>
        <v>0</v>
      </c>
      <c r="G31" s="34">
        <f>E31-F31</f>
        <v>0</v>
      </c>
      <c r="H31" s="135">
        <f>+IF(E29=0,0,ROUNDUP(E31*$H$29/$E$29,0))</f>
        <v>0</v>
      </c>
      <c r="I31" s="33">
        <f>ROUND(H31*$L$4,0)</f>
        <v>0</v>
      </c>
      <c r="J31" s="35">
        <f>H31-I31</f>
        <v>0</v>
      </c>
      <c r="K31" s="36">
        <f>+E31-H31</f>
        <v>0</v>
      </c>
      <c r="L31" s="33">
        <f>ROUND(K31*$L$4,0)</f>
        <v>0</v>
      </c>
      <c r="M31" s="37">
        <f>K31-L31</f>
        <v>0</v>
      </c>
      <c r="N31" s="38"/>
    </row>
    <row r="32" spans="2:14" ht="24.75" customHeight="1">
      <c r="B32" s="216"/>
      <c r="C32" s="234"/>
      <c r="D32" s="81" t="s">
        <v>30</v>
      </c>
      <c r="E32" s="40">
        <f>SUM(E29:E31)</f>
        <v>0</v>
      </c>
      <c r="F32" s="41">
        <f t="shared" ref="F32:M32" si="13">SUM(F29:F31)</f>
        <v>0</v>
      </c>
      <c r="G32" s="42">
        <f t="shared" si="13"/>
        <v>0</v>
      </c>
      <c r="H32" s="43">
        <f t="shared" si="13"/>
        <v>0</v>
      </c>
      <c r="I32" s="41">
        <f t="shared" si="13"/>
        <v>0</v>
      </c>
      <c r="J32" s="44">
        <f t="shared" si="13"/>
        <v>0</v>
      </c>
      <c r="K32" s="45">
        <f t="shared" si="13"/>
        <v>0</v>
      </c>
      <c r="L32" s="41">
        <f t="shared" si="13"/>
        <v>0</v>
      </c>
      <c r="M32" s="46">
        <f t="shared" si="13"/>
        <v>0</v>
      </c>
      <c r="N32" s="93"/>
    </row>
    <row r="33" spans="2:16" ht="24.75" customHeight="1">
      <c r="B33" s="216"/>
      <c r="C33" s="235" t="s">
        <v>55</v>
      </c>
      <c r="D33" s="196" t="s">
        <v>58</v>
      </c>
      <c r="E33" s="172">
        <v>7000000</v>
      </c>
      <c r="F33" s="18">
        <f>ROUND(E33*$L$4,0)</f>
        <v>0</v>
      </c>
      <c r="G33" s="19">
        <f>E33-F33</f>
        <v>7000000</v>
      </c>
      <c r="H33" s="177">
        <v>982582</v>
      </c>
      <c r="I33" s="18">
        <f>ROUND(H33*$L$4,0)</f>
        <v>0</v>
      </c>
      <c r="J33" s="20">
        <f>H33-I33</f>
        <v>982582</v>
      </c>
      <c r="K33" s="21">
        <f>+E33-H33</f>
        <v>6017418</v>
      </c>
      <c r="L33" s="18">
        <f>ROUND(K33*$L$4,0)</f>
        <v>0</v>
      </c>
      <c r="M33" s="22">
        <f>K33-L33</f>
        <v>6017418</v>
      </c>
      <c r="N33" s="141" t="str">
        <f>+CONCATENATE(+TEXT(ROUNDDOWN(K26*0.026,0),"#,###"),"円以内")</f>
        <v>6,017,418円以内</v>
      </c>
      <c r="P33" s="83"/>
    </row>
    <row r="34" spans="2:16" ht="24.75" customHeight="1">
      <c r="B34" s="216"/>
      <c r="C34" s="233"/>
      <c r="D34" s="138" t="s">
        <v>31</v>
      </c>
      <c r="E34" s="123">
        <v>0</v>
      </c>
      <c r="F34" s="124">
        <f>ROUND(E34*$L$4,0)</f>
        <v>0</v>
      </c>
      <c r="G34" s="125">
        <f>E34-F34</f>
        <v>0</v>
      </c>
      <c r="H34" s="200">
        <v>0</v>
      </c>
      <c r="I34" s="124">
        <f>ROUND(H34*$L$4,0)</f>
        <v>0</v>
      </c>
      <c r="J34" s="127">
        <f>H34-I34</f>
        <v>0</v>
      </c>
      <c r="K34" s="128">
        <f>+E34-H34</f>
        <v>0</v>
      </c>
      <c r="L34" s="124">
        <f>ROUND(K34*$L$4,0)</f>
        <v>0</v>
      </c>
      <c r="M34" s="129">
        <f>K34-L34</f>
        <v>0</v>
      </c>
      <c r="N34" s="139"/>
    </row>
    <row r="35" spans="2:16" ht="24.75" customHeight="1">
      <c r="B35" s="216"/>
      <c r="C35" s="233"/>
      <c r="D35" s="137" t="s">
        <v>32</v>
      </c>
      <c r="E35" s="176">
        <v>700000</v>
      </c>
      <c r="F35" s="33">
        <f>ROUND(E35*$L$4,0)</f>
        <v>0</v>
      </c>
      <c r="G35" s="34">
        <f>E35-F35</f>
        <v>700000</v>
      </c>
      <c r="H35" s="135">
        <f>+IF(E33=0,0,ROUNDUP(E35*SUM(H33:H34)/SUM(E33:E34),0))</f>
        <v>98259</v>
      </c>
      <c r="I35" s="33">
        <f>ROUND(H35*$L$4,0)</f>
        <v>0</v>
      </c>
      <c r="J35" s="35">
        <f>H35-I35</f>
        <v>98259</v>
      </c>
      <c r="K35" s="36">
        <f>+E35-H35</f>
        <v>601741</v>
      </c>
      <c r="L35" s="33">
        <f>ROUND(K35*$L$4,0)</f>
        <v>0</v>
      </c>
      <c r="M35" s="37">
        <f>K35-L35</f>
        <v>601741</v>
      </c>
      <c r="N35" s="136"/>
    </row>
    <row r="36" spans="2:16" ht="24.75" customHeight="1" thickBot="1">
      <c r="B36" s="216"/>
      <c r="C36" s="236"/>
      <c r="D36" s="84" t="s">
        <v>33</v>
      </c>
      <c r="E36" s="85">
        <f>SUM(E33:E35)</f>
        <v>7700000</v>
      </c>
      <c r="F36" s="86">
        <f t="shared" ref="F36:M36" si="14">SUM(F33:F35)</f>
        <v>0</v>
      </c>
      <c r="G36" s="87">
        <f t="shared" si="14"/>
        <v>7700000</v>
      </c>
      <c r="H36" s="88">
        <f t="shared" si="14"/>
        <v>1080841</v>
      </c>
      <c r="I36" s="86">
        <f t="shared" si="14"/>
        <v>0</v>
      </c>
      <c r="J36" s="89">
        <f t="shared" si="14"/>
        <v>1080841</v>
      </c>
      <c r="K36" s="90">
        <f t="shared" si="14"/>
        <v>6619159</v>
      </c>
      <c r="L36" s="86">
        <f t="shared" si="14"/>
        <v>0</v>
      </c>
      <c r="M36" s="91">
        <f t="shared" si="14"/>
        <v>6619159</v>
      </c>
      <c r="N36" s="82"/>
    </row>
    <row r="37" spans="2:16" ht="24.75" customHeight="1" thickTop="1" thickBot="1">
      <c r="B37" s="216"/>
      <c r="C37" s="237" t="s">
        <v>27</v>
      </c>
      <c r="D37" s="238"/>
      <c r="E37" s="65">
        <f>SUM(E36,E32)</f>
        <v>7700000</v>
      </c>
      <c r="F37" s="66">
        <f t="shared" ref="F37:M37" si="15">SUM(F36,F32)</f>
        <v>0</v>
      </c>
      <c r="G37" s="67">
        <f t="shared" si="15"/>
        <v>7700000</v>
      </c>
      <c r="H37" s="68">
        <f t="shared" si="15"/>
        <v>1080841</v>
      </c>
      <c r="I37" s="66">
        <f t="shared" si="15"/>
        <v>0</v>
      </c>
      <c r="J37" s="69">
        <f t="shared" si="15"/>
        <v>1080841</v>
      </c>
      <c r="K37" s="70">
        <f t="shared" si="15"/>
        <v>6619159</v>
      </c>
      <c r="L37" s="66">
        <f t="shared" si="15"/>
        <v>0</v>
      </c>
      <c r="M37" s="71">
        <f t="shared" si="15"/>
        <v>6619159</v>
      </c>
      <c r="N37" s="92"/>
    </row>
    <row r="38" spans="2:16" ht="24.75" customHeight="1">
      <c r="B38" s="215" t="s">
        <v>34</v>
      </c>
      <c r="C38" s="228" t="s">
        <v>35</v>
      </c>
      <c r="D38" s="73" t="s">
        <v>36</v>
      </c>
      <c r="E38" s="74">
        <v>6000000</v>
      </c>
      <c r="F38" s="75">
        <f>ROUND(E38*$L$1,0)</f>
        <v>0</v>
      </c>
      <c r="G38" s="76">
        <f>E38-F38</f>
        <v>6000000</v>
      </c>
      <c r="H38" s="199">
        <v>0</v>
      </c>
      <c r="I38" s="75">
        <f>ROUND(H38*$L$1,0)</f>
        <v>0</v>
      </c>
      <c r="J38" s="78">
        <f>H38-I38</f>
        <v>0</v>
      </c>
      <c r="K38" s="79">
        <f>+E38-H38</f>
        <v>6000000</v>
      </c>
      <c r="L38" s="75">
        <f>ROUND(K38*$L$1,0)</f>
        <v>0</v>
      </c>
      <c r="M38" s="80">
        <f>K38-L38</f>
        <v>6000000</v>
      </c>
      <c r="N38" s="130" t="str">
        <f>CONCATENATE("保育部分 ",TEXT(+G38/E38,"0.0%"))</f>
        <v>保育部分 100.0%</v>
      </c>
    </row>
    <row r="39" spans="2:16" ht="24.75" customHeight="1">
      <c r="B39" s="216"/>
      <c r="C39" s="219"/>
      <c r="D39" s="131" t="s">
        <v>32</v>
      </c>
      <c r="E39" s="123">
        <v>600000</v>
      </c>
      <c r="F39" s="124">
        <f>ROUND(E39*$L$1,0)</f>
        <v>0</v>
      </c>
      <c r="G39" s="125">
        <f>E39-F39</f>
        <v>600000</v>
      </c>
      <c r="H39" s="200">
        <v>0</v>
      </c>
      <c r="I39" s="124">
        <f>ROUND(H39*$L$1,0)</f>
        <v>0</v>
      </c>
      <c r="J39" s="127">
        <f>H39-I39</f>
        <v>0</v>
      </c>
      <c r="K39" s="128">
        <f>+E39-H39</f>
        <v>600000</v>
      </c>
      <c r="L39" s="124">
        <f>ROUND(K39*$L$1,0)</f>
        <v>0</v>
      </c>
      <c r="M39" s="129">
        <f>K39-L39</f>
        <v>600000</v>
      </c>
      <c r="N39" s="132"/>
    </row>
    <row r="40" spans="2:16" ht="24.75" customHeight="1">
      <c r="B40" s="216"/>
      <c r="C40" s="220"/>
      <c r="D40" s="133" t="s">
        <v>33</v>
      </c>
      <c r="E40" s="134">
        <f>SUM(E38:E39)</f>
        <v>6600000</v>
      </c>
      <c r="F40" s="33">
        <f t="shared" ref="F40:M40" si="16">SUM(F38:F39)</f>
        <v>0</v>
      </c>
      <c r="G40" s="34">
        <f t="shared" si="16"/>
        <v>6600000</v>
      </c>
      <c r="H40" s="135">
        <f>SUM(H38:H39)</f>
        <v>0</v>
      </c>
      <c r="I40" s="33">
        <f t="shared" si="16"/>
        <v>0</v>
      </c>
      <c r="J40" s="35">
        <f t="shared" si="16"/>
        <v>0</v>
      </c>
      <c r="K40" s="36">
        <f t="shared" si="16"/>
        <v>6600000</v>
      </c>
      <c r="L40" s="33">
        <f t="shared" si="16"/>
        <v>0</v>
      </c>
      <c r="M40" s="37">
        <f t="shared" si="16"/>
        <v>6600000</v>
      </c>
      <c r="N40" s="136"/>
    </row>
    <row r="41" spans="2:16" ht="24.75" customHeight="1">
      <c r="B41" s="216"/>
      <c r="C41" s="221" t="s">
        <v>37</v>
      </c>
      <c r="D41" s="140" t="s">
        <v>59</v>
      </c>
      <c r="E41" s="17">
        <v>1000000</v>
      </c>
      <c r="F41" s="18">
        <f>ROUND(E41*$L$1,0)</f>
        <v>0</v>
      </c>
      <c r="G41" s="19">
        <f>E41-F41</f>
        <v>1000000</v>
      </c>
      <c r="H41" s="210">
        <f>E41</f>
        <v>1000000</v>
      </c>
      <c r="I41" s="18">
        <f>ROUND(H41*$L$1,0)</f>
        <v>0</v>
      </c>
      <c r="J41" s="20">
        <f>H41-I41</f>
        <v>1000000</v>
      </c>
      <c r="K41" s="21">
        <f>+E41-H41</f>
        <v>0</v>
      </c>
      <c r="L41" s="18">
        <f>ROUND(K41*$L$1,0)</f>
        <v>0</v>
      </c>
      <c r="M41" s="22">
        <f>K41-L41</f>
        <v>0</v>
      </c>
      <c r="N41" s="141"/>
    </row>
    <row r="42" spans="2:16" ht="24.75" customHeight="1">
      <c r="B42" s="216"/>
      <c r="C42" s="219"/>
      <c r="D42" s="131" t="s">
        <v>32</v>
      </c>
      <c r="E42" s="123">
        <v>100000</v>
      </c>
      <c r="F42" s="124">
        <f>ROUND(E42*$L$1,0)</f>
        <v>0</v>
      </c>
      <c r="G42" s="125">
        <f>E42-F42</f>
        <v>100000</v>
      </c>
      <c r="H42" s="211">
        <f>+IF(E41=0,0,ROUNDUP(E42*H41/E41,0))</f>
        <v>100000</v>
      </c>
      <c r="I42" s="124">
        <f>ROUND(H42*$L$1,0)</f>
        <v>0</v>
      </c>
      <c r="J42" s="127">
        <f>H42-I42</f>
        <v>100000</v>
      </c>
      <c r="K42" s="128">
        <f>+E42-H42</f>
        <v>0</v>
      </c>
      <c r="L42" s="124">
        <f>ROUND(K42*$L$1,0)</f>
        <v>0</v>
      </c>
      <c r="M42" s="129">
        <f>K42-L42</f>
        <v>0</v>
      </c>
      <c r="N42" s="132"/>
    </row>
    <row r="43" spans="2:16" ht="24.75" customHeight="1" thickBot="1">
      <c r="B43" s="216"/>
      <c r="C43" s="222"/>
      <c r="D43" s="142" t="s">
        <v>33</v>
      </c>
      <c r="E43" s="143">
        <f>SUM(E41:E42)</f>
        <v>1100000</v>
      </c>
      <c r="F43" s="144">
        <f t="shared" ref="F43:M43" si="17">SUM(F41:F42)</f>
        <v>0</v>
      </c>
      <c r="G43" s="145">
        <f t="shared" si="17"/>
        <v>1100000</v>
      </c>
      <c r="H43" s="146">
        <f>SUM(H41:H42)</f>
        <v>1100000</v>
      </c>
      <c r="I43" s="144">
        <f t="shared" si="17"/>
        <v>0</v>
      </c>
      <c r="J43" s="147">
        <f t="shared" si="17"/>
        <v>1100000</v>
      </c>
      <c r="K43" s="148">
        <f t="shared" si="17"/>
        <v>0</v>
      </c>
      <c r="L43" s="144">
        <f t="shared" si="17"/>
        <v>0</v>
      </c>
      <c r="M43" s="149">
        <f t="shared" si="17"/>
        <v>0</v>
      </c>
      <c r="N43" s="157"/>
    </row>
    <row r="44" spans="2:16" ht="24.75" customHeight="1" thickTop="1" thickBot="1">
      <c r="B44" s="217"/>
      <c r="C44" s="223" t="s">
        <v>38</v>
      </c>
      <c r="D44" s="224"/>
      <c r="E44" s="94">
        <f>SUM(E43,E40)</f>
        <v>7700000</v>
      </c>
      <c r="F44" s="95">
        <f t="shared" ref="F44:M44" si="18">SUM(F43,F40)</f>
        <v>0</v>
      </c>
      <c r="G44" s="96">
        <f t="shared" si="18"/>
        <v>7700000</v>
      </c>
      <c r="H44" s="97">
        <f>SUM(H43,H40)</f>
        <v>1100000</v>
      </c>
      <c r="I44" s="95">
        <f t="shared" si="18"/>
        <v>0</v>
      </c>
      <c r="J44" s="98">
        <f t="shared" si="18"/>
        <v>1100000</v>
      </c>
      <c r="K44" s="99">
        <f t="shared" si="18"/>
        <v>6600000</v>
      </c>
      <c r="L44" s="95">
        <f t="shared" si="18"/>
        <v>0</v>
      </c>
      <c r="M44" s="100">
        <f t="shared" si="18"/>
        <v>6600000</v>
      </c>
      <c r="N44" s="101"/>
    </row>
    <row r="45" spans="2:16" ht="24.75" customHeight="1">
      <c r="B45" s="215" t="s">
        <v>42</v>
      </c>
      <c r="C45" s="218" t="s">
        <v>35</v>
      </c>
      <c r="D45" s="185" t="s">
        <v>36</v>
      </c>
      <c r="E45" s="74">
        <v>20000000</v>
      </c>
      <c r="F45" s="75">
        <f>ROUND(E45*$L$1,0)</f>
        <v>0</v>
      </c>
      <c r="G45" s="76">
        <f>E45-F45</f>
        <v>20000000</v>
      </c>
      <c r="H45" s="199">
        <v>0</v>
      </c>
      <c r="I45" s="75">
        <f>ROUND(H45*$L$1,0)</f>
        <v>0</v>
      </c>
      <c r="J45" s="78">
        <f>H45-I45</f>
        <v>0</v>
      </c>
      <c r="K45" s="79">
        <f>+E45-H45</f>
        <v>20000000</v>
      </c>
      <c r="L45" s="75">
        <f>ROUND(K45*$L$1,0)</f>
        <v>0</v>
      </c>
      <c r="M45" s="80">
        <f>K45-L45</f>
        <v>20000000</v>
      </c>
      <c r="N45" s="130" t="str">
        <f>CONCATENATE("保育部分 ",TEXT(+G45/E45,"0.0%"))</f>
        <v>保育部分 100.0%</v>
      </c>
    </row>
    <row r="46" spans="2:16" ht="24.75" customHeight="1">
      <c r="B46" s="216"/>
      <c r="C46" s="219"/>
      <c r="D46" s="186" t="s">
        <v>43</v>
      </c>
      <c r="E46" s="123">
        <v>0</v>
      </c>
      <c r="F46" s="124">
        <f>ROUND(E46*$L$1,0)</f>
        <v>0</v>
      </c>
      <c r="G46" s="125">
        <f>E46-F46</f>
        <v>0</v>
      </c>
      <c r="H46" s="200">
        <v>0</v>
      </c>
      <c r="I46" s="124">
        <f>ROUND(H46*$L$1,0)</f>
        <v>0</v>
      </c>
      <c r="J46" s="127">
        <f>H46-I46</f>
        <v>0</v>
      </c>
      <c r="K46" s="128">
        <f>+E46-H46</f>
        <v>0</v>
      </c>
      <c r="L46" s="124">
        <f>ROUND(K46*$L$1,0)</f>
        <v>0</v>
      </c>
      <c r="M46" s="129">
        <f>K46-L46</f>
        <v>0</v>
      </c>
      <c r="N46" s="132"/>
    </row>
    <row r="47" spans="2:16" ht="24.75" customHeight="1">
      <c r="B47" s="216"/>
      <c r="C47" s="219"/>
      <c r="D47" s="186" t="s">
        <v>32</v>
      </c>
      <c r="E47" s="123">
        <v>2000000</v>
      </c>
      <c r="F47" s="124">
        <f>ROUND(E47*$L$1,0)</f>
        <v>0</v>
      </c>
      <c r="G47" s="125">
        <f>E47-F47</f>
        <v>2000000</v>
      </c>
      <c r="H47" s="200">
        <v>0</v>
      </c>
      <c r="I47" s="124">
        <f>ROUND(H47*$L$1,0)</f>
        <v>0</v>
      </c>
      <c r="J47" s="127">
        <f>H47-I47</f>
        <v>0</v>
      </c>
      <c r="K47" s="128">
        <f>+E47-H47</f>
        <v>2000000</v>
      </c>
      <c r="L47" s="124">
        <f>ROUND(K47*$L$1,0)</f>
        <v>0</v>
      </c>
      <c r="M47" s="129">
        <f>K47-L47</f>
        <v>2000000</v>
      </c>
      <c r="N47" s="38"/>
    </row>
    <row r="48" spans="2:16" ht="24.75" customHeight="1">
      <c r="B48" s="216"/>
      <c r="C48" s="220"/>
      <c r="D48" s="31" t="s">
        <v>33</v>
      </c>
      <c r="E48" s="150">
        <f>SUM(E45:E47)</f>
        <v>22000000</v>
      </c>
      <c r="F48" s="151">
        <f t="shared" ref="F48:M48" si="19">SUM(F45:F47)</f>
        <v>0</v>
      </c>
      <c r="G48" s="152">
        <f t="shared" si="19"/>
        <v>22000000</v>
      </c>
      <c r="H48" s="153">
        <f t="shared" si="19"/>
        <v>0</v>
      </c>
      <c r="I48" s="151">
        <f t="shared" si="19"/>
        <v>0</v>
      </c>
      <c r="J48" s="154">
        <f t="shared" si="19"/>
        <v>0</v>
      </c>
      <c r="K48" s="155">
        <f t="shared" si="19"/>
        <v>22000000</v>
      </c>
      <c r="L48" s="151">
        <f t="shared" si="19"/>
        <v>0</v>
      </c>
      <c r="M48" s="156">
        <f t="shared" si="19"/>
        <v>22000000</v>
      </c>
      <c r="N48" s="93"/>
    </row>
    <row r="49" spans="2:14" ht="24.75" customHeight="1">
      <c r="B49" s="216"/>
      <c r="C49" s="221" t="s">
        <v>37</v>
      </c>
      <c r="D49" s="140" t="s">
        <v>60</v>
      </c>
      <c r="E49" s="17">
        <v>3000000</v>
      </c>
      <c r="F49" s="18">
        <f>ROUND(E49*$L$1,0)</f>
        <v>0</v>
      </c>
      <c r="G49" s="19">
        <f>E49-F49</f>
        <v>3000000</v>
      </c>
      <c r="H49" s="210">
        <f>E49</f>
        <v>3000000</v>
      </c>
      <c r="I49" s="18">
        <f>ROUND(H49*$L$1,0)</f>
        <v>0</v>
      </c>
      <c r="J49" s="20">
        <f>H49-I49</f>
        <v>3000000</v>
      </c>
      <c r="K49" s="21">
        <f>+E49-H49</f>
        <v>0</v>
      </c>
      <c r="L49" s="18">
        <f>ROUND(K49*$L$1,0)</f>
        <v>0</v>
      </c>
      <c r="M49" s="22">
        <f>K49-L49</f>
        <v>0</v>
      </c>
      <c r="N49" s="141"/>
    </row>
    <row r="50" spans="2:14" ht="24.75" customHeight="1">
      <c r="B50" s="216"/>
      <c r="C50" s="219"/>
      <c r="D50" s="131" t="s">
        <v>32</v>
      </c>
      <c r="E50" s="123">
        <v>300000</v>
      </c>
      <c r="F50" s="124">
        <f>ROUND(E50*$L$1,0)</f>
        <v>0</v>
      </c>
      <c r="G50" s="125">
        <f>E50-F50</f>
        <v>300000</v>
      </c>
      <c r="H50" s="211">
        <f>+IF(E49=0,0,ROUNDUP(E50*H49/E49,0))</f>
        <v>300000</v>
      </c>
      <c r="I50" s="124">
        <f>ROUND(H50*$L$1,0)</f>
        <v>0</v>
      </c>
      <c r="J50" s="127">
        <f>H50-I50</f>
        <v>300000</v>
      </c>
      <c r="K50" s="128">
        <f>+E50-H50</f>
        <v>0</v>
      </c>
      <c r="L50" s="124">
        <f>ROUND(K50*$L$1,0)</f>
        <v>0</v>
      </c>
      <c r="M50" s="129">
        <f>K50-L50</f>
        <v>0</v>
      </c>
      <c r="N50" s="132"/>
    </row>
    <row r="51" spans="2:14" ht="24.75" customHeight="1" thickBot="1">
      <c r="B51" s="216"/>
      <c r="C51" s="222"/>
      <c r="D51" s="142" t="s">
        <v>33</v>
      </c>
      <c r="E51" s="143">
        <f>SUM(E49:E50)</f>
        <v>3300000</v>
      </c>
      <c r="F51" s="144">
        <f t="shared" ref="F51:M51" si="20">SUM(F49:F50)</f>
        <v>0</v>
      </c>
      <c r="G51" s="145">
        <f t="shared" si="20"/>
        <v>3300000</v>
      </c>
      <c r="H51" s="146">
        <f t="shared" si="20"/>
        <v>3300000</v>
      </c>
      <c r="I51" s="144">
        <f t="shared" si="20"/>
        <v>0</v>
      </c>
      <c r="J51" s="147">
        <f t="shared" si="20"/>
        <v>3300000</v>
      </c>
      <c r="K51" s="148">
        <f t="shared" si="20"/>
        <v>0</v>
      </c>
      <c r="L51" s="144">
        <f t="shared" si="20"/>
        <v>0</v>
      </c>
      <c r="M51" s="149">
        <f t="shared" si="20"/>
        <v>0</v>
      </c>
      <c r="N51" s="157"/>
    </row>
    <row r="52" spans="2:14" ht="24.75" customHeight="1" thickTop="1" thickBot="1">
      <c r="B52" s="217"/>
      <c r="C52" s="223" t="s">
        <v>38</v>
      </c>
      <c r="D52" s="224"/>
      <c r="E52" s="94">
        <f t="shared" ref="E52:M52" si="21">SUM(E51,E48)</f>
        <v>25300000</v>
      </c>
      <c r="F52" s="95">
        <f t="shared" si="21"/>
        <v>0</v>
      </c>
      <c r="G52" s="96">
        <f t="shared" si="21"/>
        <v>25300000</v>
      </c>
      <c r="H52" s="97">
        <f t="shared" si="21"/>
        <v>3300000</v>
      </c>
      <c r="I52" s="95">
        <f t="shared" si="21"/>
        <v>0</v>
      </c>
      <c r="J52" s="98">
        <f t="shared" si="21"/>
        <v>3300000</v>
      </c>
      <c r="K52" s="99">
        <f t="shared" si="21"/>
        <v>22000000</v>
      </c>
      <c r="L52" s="95">
        <f t="shared" si="21"/>
        <v>0</v>
      </c>
      <c r="M52" s="100">
        <f t="shared" si="21"/>
        <v>22000000</v>
      </c>
      <c r="N52" s="101"/>
    </row>
    <row r="53" spans="2:14" ht="24.75" customHeight="1" thickBot="1">
      <c r="B53" s="225" t="s">
        <v>39</v>
      </c>
      <c r="C53" s="226"/>
      <c r="D53" s="227"/>
      <c r="E53" s="181">
        <v>1500000</v>
      </c>
      <c r="F53" s="102"/>
      <c r="G53" s="103">
        <f>E53-F53</f>
        <v>1500000</v>
      </c>
      <c r="H53" s="182">
        <v>300000</v>
      </c>
      <c r="I53" s="102"/>
      <c r="J53" s="104">
        <f>H53-I53</f>
        <v>300000</v>
      </c>
      <c r="K53" s="105">
        <f>+E53-H53</f>
        <v>1200000</v>
      </c>
      <c r="L53" s="102"/>
      <c r="M53" s="106">
        <f>K53-L53</f>
        <v>1200000</v>
      </c>
      <c r="N53" s="107"/>
    </row>
    <row r="54" spans="2:14" ht="24.75" customHeight="1" thickBot="1">
      <c r="B54" s="212" t="s">
        <v>40</v>
      </c>
      <c r="C54" s="213"/>
      <c r="D54" s="214"/>
      <c r="E54" s="108">
        <v>0</v>
      </c>
      <c r="F54" s="109"/>
      <c r="G54" s="110">
        <f>E54-F54</f>
        <v>0</v>
      </c>
      <c r="H54" s="111">
        <v>0</v>
      </c>
      <c r="I54" s="109"/>
      <c r="J54" s="113">
        <f>H54-I54</f>
        <v>0</v>
      </c>
      <c r="K54" s="114">
        <f>+E54-H54</f>
        <v>0</v>
      </c>
      <c r="L54" s="109"/>
      <c r="M54" s="115">
        <f>K54-L54</f>
        <v>0</v>
      </c>
      <c r="N54" s="116"/>
    </row>
    <row r="55" spans="2:14" ht="15" customHeight="1" thickBot="1">
      <c r="B55" s="184"/>
      <c r="C55" s="184"/>
      <c r="D55" s="184"/>
      <c r="E55" s="117"/>
      <c r="F55" s="118"/>
      <c r="G55" s="118"/>
      <c r="H55" s="119"/>
      <c r="I55" s="118"/>
      <c r="J55" s="118"/>
      <c r="K55" s="118"/>
      <c r="L55" s="118"/>
      <c r="M55" s="118"/>
      <c r="N55" s="120"/>
    </row>
    <row r="56" spans="2:14" ht="24.75" customHeight="1" thickBot="1">
      <c r="B56" s="212" t="s">
        <v>41</v>
      </c>
      <c r="C56" s="213"/>
      <c r="D56" s="214"/>
      <c r="E56" s="121">
        <f>SUM(E28,E37,E44,E52,E53,E54)</f>
        <v>325780000</v>
      </c>
      <c r="F56" s="112">
        <f>SUM(F28,F37,F44,F52,F53,F54)</f>
        <v>0</v>
      </c>
      <c r="G56" s="110">
        <f t="shared" ref="G56:M56" si="22">SUM(G28,G37,G44,G52,G53,G54)</f>
        <v>325780000</v>
      </c>
      <c r="H56" s="122">
        <f t="shared" si="22"/>
        <v>34777758</v>
      </c>
      <c r="I56" s="112">
        <f t="shared" si="22"/>
        <v>0</v>
      </c>
      <c r="J56" s="113">
        <f t="shared" si="22"/>
        <v>34777758</v>
      </c>
      <c r="K56" s="114">
        <f t="shared" si="22"/>
        <v>291002242</v>
      </c>
      <c r="L56" s="112">
        <f t="shared" si="22"/>
        <v>0</v>
      </c>
      <c r="M56" s="115">
        <f t="shared" si="22"/>
        <v>291002242</v>
      </c>
      <c r="N56" s="116"/>
    </row>
  </sheetData>
  <mergeCells count="34">
    <mergeCell ref="I1:J2"/>
    <mergeCell ref="I4:J5"/>
    <mergeCell ref="E6:J6"/>
    <mergeCell ref="B7:D8"/>
    <mergeCell ref="E7:E8"/>
    <mergeCell ref="F7:G7"/>
    <mergeCell ref="H7:H8"/>
    <mergeCell ref="I7:J7"/>
    <mergeCell ref="L7:M7"/>
    <mergeCell ref="N7:N8"/>
    <mergeCell ref="B9:B28"/>
    <mergeCell ref="C9:C18"/>
    <mergeCell ref="C19:C23"/>
    <mergeCell ref="C24:D24"/>
    <mergeCell ref="C25:D25"/>
    <mergeCell ref="C26:D26"/>
    <mergeCell ref="C27:D27"/>
    <mergeCell ref="B38:B44"/>
    <mergeCell ref="C38:C40"/>
    <mergeCell ref="C41:C43"/>
    <mergeCell ref="C44:D44"/>
    <mergeCell ref="K7:K8"/>
    <mergeCell ref="C28:D28"/>
    <mergeCell ref="B29:B37"/>
    <mergeCell ref="C29:C32"/>
    <mergeCell ref="C33:C36"/>
    <mergeCell ref="C37:D37"/>
    <mergeCell ref="B56:D56"/>
    <mergeCell ref="B45:B52"/>
    <mergeCell ref="C45:C48"/>
    <mergeCell ref="C49:C51"/>
    <mergeCell ref="C52:D52"/>
    <mergeCell ref="B53:D53"/>
    <mergeCell ref="B54:D54"/>
  </mergeCells>
  <phoneticPr fontId="3"/>
  <pageMargins left="0.70866141732283472" right="0.70866141732283472" top="0.55118110236220474" bottom="0.55118110236220474" header="0.31496062992125984" footer="0.31496062992125984"/>
  <pageSetup paperSize="9" scale="3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実支出予定額算定表</vt:lpstr>
      <vt:lpstr>実支出予定額算定表 (記載例)</vt:lpstr>
      <vt:lpstr>実支出予定額算定表!Print_Area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川路　良平</cp:lastModifiedBy>
  <cp:lastPrinted>2023-11-20T00:41:33Z</cp:lastPrinted>
  <dcterms:created xsi:type="dcterms:W3CDTF">2017-11-28T13:43:03Z</dcterms:created>
  <dcterms:modified xsi:type="dcterms:W3CDTF">2023-11-20T00:41:36Z</dcterms:modified>
</cp:coreProperties>
</file>