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10.3.133.151\share【新】\20 【企画係】\06 施設整備（新規・耐震老朽）\耐震・老朽整備（公募・選定）\08 R8年度着工分（募集要領作成中）\02 募集要領等\"/>
    </mc:Choice>
  </mc:AlternateContent>
  <xr:revisionPtr revIDLastSave="0" documentId="13_ncr:1_{7E91B681-D800-4D5F-99FE-31C0538015AC}" xr6:coauthVersionLast="47" xr6:coauthVersionMax="47" xr10:uidLastSave="{00000000-0000-0000-0000-000000000000}"/>
  <bookViews>
    <workbookView xWindow="-98" yWindow="-98" windowWidth="21795" windowHeight="13996" tabRatio="862" xr2:uid="{00000000-000D-0000-FFFF-FFFF00000000}"/>
  </bookViews>
  <sheets>
    <sheet name="１職員配置・園舎・園庭・設備" sheetId="17" r:id="rId1"/>
    <sheet name="２学級・クラス配置" sheetId="18" r:id="rId2"/>
    <sheet name="３職員名簿 " sheetId="20" r:id="rId3"/>
    <sheet name="ア 園庭代替地要件" sheetId="5" r:id="rId4"/>
    <sheet name="イ保育室等2階以上設置要件 " sheetId="29" r:id="rId5"/>
    <sheet name="ウ外部搬入要件" sheetId="11" r:id="rId6"/>
    <sheet name="職員配置 1【必要人員等】※提出不要" sheetId="13" r:id="rId7"/>
    <sheet name="施設・設備 2【必要面積】※提出不要" sheetId="2" r:id="rId8"/>
    <sheet name="試算職員配置 1【必要人員等】※提出不要" sheetId="23" r:id="rId9"/>
    <sheet name="試算施設・設備 2【必要面積】※提出不要" sheetId="28" r:id="rId10"/>
  </sheets>
  <definedNames>
    <definedName name="_xlnm.Print_Area" localSheetId="0">'１職員配置・園舎・園庭・設備'!$B$1:$V$47</definedName>
    <definedName name="_xlnm.Print_Area" localSheetId="1">'２学級・クラス配置'!$A$1:$J$24</definedName>
    <definedName name="_xlnm.Print_Area" localSheetId="2">'３職員名簿 '!$B$1:$K$70</definedName>
    <definedName name="_xlnm.Print_Area" localSheetId="3">'ア 園庭代替地要件'!$B$1:$J$10</definedName>
    <definedName name="_xlnm.Print_Area" localSheetId="4">'イ保育室等2階以上設置要件 '!$A$1:$J$22</definedName>
    <definedName name="_xlnm.Print_Area" localSheetId="5">ウ外部搬入要件!$A$1:$E$14</definedName>
    <definedName name="_xlnm.Print_Area" localSheetId="7">'施設・設備 2【必要面積】※提出不要'!$B$1:$W$34</definedName>
    <definedName name="_xlnm.Print_Area" localSheetId="9">'試算施設・設備 2【必要面積】※提出不要'!$B$1:$W$34</definedName>
    <definedName name="_xlnm.Print_Area" localSheetId="8">'試算職員配置 1【必要人員等】※提出不要'!$B$1:$L$18</definedName>
    <definedName name="_xlnm.Print_Area" localSheetId="6">'職員配置 1【必要人員等】※提出不要'!$B$1:$L$18</definedName>
    <definedName name="_xlnm.Print_Titles" localSheetId="2">'３職員名簿 '!$3:$3</definedName>
    <definedName name="_xlnm.Print_Titles" localSheetId="4">'イ保育室等2階以上設置要件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7" l="1"/>
  <c r="U11" i="17"/>
  <c r="K12" i="17"/>
  <c r="U12" i="17"/>
  <c r="K10" i="17"/>
  <c r="U10" i="17"/>
  <c r="O41" i="17"/>
  <c r="O40" i="17"/>
  <c r="O39" i="17"/>
  <c r="O37" i="17"/>
  <c r="I33" i="17"/>
  <c r="I34" i="17"/>
  <c r="I35" i="17"/>
  <c r="I36" i="17"/>
  <c r="I37" i="17"/>
  <c r="I38" i="17"/>
  <c r="I39" i="17"/>
  <c r="I32" i="17"/>
  <c r="F39" i="17"/>
  <c r="F40" i="17"/>
  <c r="F41" i="17"/>
  <c r="F42" i="17"/>
  <c r="F43" i="17"/>
  <c r="F38" i="17"/>
  <c r="F36" i="17"/>
  <c r="F35" i="17"/>
  <c r="F33" i="17"/>
  <c r="F32" i="17"/>
  <c r="M12" i="17"/>
  <c r="M11" i="17"/>
  <c r="M9" i="17"/>
  <c r="M10" i="17"/>
  <c r="H1" i="29"/>
  <c r="D20" i="17"/>
  <c r="D28" i="17"/>
  <c r="D27" i="17"/>
  <c r="G7" i="5"/>
  <c r="J7" i="5"/>
  <c r="I9" i="5"/>
  <c r="I10" i="5"/>
  <c r="D25" i="17"/>
  <c r="M7" i="17"/>
  <c r="D26" i="17"/>
  <c r="M8" i="17"/>
  <c r="F24" i="28"/>
  <c r="F22" i="28"/>
  <c r="F20" i="28"/>
  <c r="D24" i="28"/>
  <c r="O24" i="28" s="1"/>
  <c r="N41" i="17" s="1"/>
  <c r="T41" i="17" s="1"/>
  <c r="D22" i="28"/>
  <c r="O22" i="28"/>
  <c r="N40" i="17"/>
  <c r="D20" i="28"/>
  <c r="O21" i="28"/>
  <c r="D18" i="28"/>
  <c r="E19" i="28"/>
  <c r="R21" i="28" s="1"/>
  <c r="U21" i="28" s="1"/>
  <c r="D16" i="28"/>
  <c r="D14" i="28"/>
  <c r="S1" i="28"/>
  <c r="C12" i="23"/>
  <c r="F12" i="23"/>
  <c r="P41" i="17"/>
  <c r="V41" i="17"/>
  <c r="C11" i="23"/>
  <c r="F11" i="23"/>
  <c r="P40" i="17"/>
  <c r="V40" i="17"/>
  <c r="C10" i="23"/>
  <c r="F10" i="23"/>
  <c r="C9" i="23"/>
  <c r="C8" i="23"/>
  <c r="C7" i="23"/>
  <c r="H1" i="23"/>
  <c r="L42" i="17"/>
  <c r="J42" i="17"/>
  <c r="H1" i="20"/>
  <c r="K9" i="17"/>
  <c r="K13" i="17" s="1"/>
  <c r="U9" i="17"/>
  <c r="S1" i="2"/>
  <c r="H1" i="13"/>
  <c r="I1" i="5"/>
  <c r="C1" i="11"/>
  <c r="G1" i="18"/>
  <c r="L13" i="17"/>
  <c r="L8" i="17"/>
  <c r="M13" i="2"/>
  <c r="M16" i="2" s="1"/>
  <c r="J13" i="17"/>
  <c r="H13" i="17"/>
  <c r="E12" i="13"/>
  <c r="E11" i="13"/>
  <c r="E10" i="13"/>
  <c r="D12" i="13"/>
  <c r="D11" i="13"/>
  <c r="D10" i="13"/>
  <c r="C10" i="13" s="1"/>
  <c r="D9" i="13"/>
  <c r="C9" i="13"/>
  <c r="D8" i="13"/>
  <c r="C8" i="13"/>
  <c r="D7" i="13"/>
  <c r="D13" i="13" s="1"/>
  <c r="C7" i="13"/>
  <c r="G7" i="13" s="1"/>
  <c r="E12" i="17"/>
  <c r="D24" i="2"/>
  <c r="O24" i="2"/>
  <c r="N12" i="17"/>
  <c r="E11" i="17"/>
  <c r="D22" i="2"/>
  <c r="O22" i="2"/>
  <c r="N11" i="17"/>
  <c r="E10" i="17"/>
  <c r="D21" i="2"/>
  <c r="E9" i="17"/>
  <c r="E8" i="17"/>
  <c r="E7" i="17"/>
  <c r="E13" i="17" s="1"/>
  <c r="I12" i="17"/>
  <c r="L13" i="2"/>
  <c r="L16" i="2"/>
  <c r="L27" i="2"/>
  <c r="L33" i="2" s="1"/>
  <c r="F24" i="2"/>
  <c r="F22" i="2"/>
  <c r="F20" i="2"/>
  <c r="D18" i="2"/>
  <c r="E19" i="2"/>
  <c r="D16" i="2"/>
  <c r="D14" i="2"/>
  <c r="D13" i="17"/>
  <c r="C13" i="17"/>
  <c r="F13" i="17"/>
  <c r="G8" i="23"/>
  <c r="M37" i="17"/>
  <c r="R37" i="17"/>
  <c r="G10" i="23"/>
  <c r="M39" i="17"/>
  <c r="R39" i="17"/>
  <c r="C12" i="13"/>
  <c r="F12" i="13" s="1"/>
  <c r="G12" i="17" s="1"/>
  <c r="T12" i="17" s="1"/>
  <c r="Q12" i="17"/>
  <c r="R12" i="17"/>
  <c r="P39" i="17"/>
  <c r="V39" i="17"/>
  <c r="F13" i="23"/>
  <c r="M27" i="2"/>
  <c r="M33" i="2" s="1"/>
  <c r="L12" i="2"/>
  <c r="S40" i="17"/>
  <c r="T40" i="17"/>
  <c r="N7" i="17"/>
  <c r="Q7" i="17"/>
  <c r="N19" i="28"/>
  <c r="G7" i="23"/>
  <c r="J9" i="5"/>
  <c r="M36" i="17"/>
  <c r="R36" i="17" s="1"/>
  <c r="I7" i="17" l="1"/>
  <c r="P7" i="17" s="1"/>
  <c r="F27" i="2"/>
  <c r="G21" i="2"/>
  <c r="E21" i="28"/>
  <c r="R23" i="28" s="1"/>
  <c r="F27" i="28"/>
  <c r="G21" i="28"/>
  <c r="F10" i="13"/>
  <c r="G10" i="13"/>
  <c r="I10" i="17" s="1"/>
  <c r="P10" i="17" s="1"/>
  <c r="L13" i="28"/>
  <c r="D27" i="28"/>
  <c r="M13" i="28"/>
  <c r="M16" i="28" s="1"/>
  <c r="M27" i="28" s="1"/>
  <c r="S41" i="17"/>
  <c r="E15" i="28"/>
  <c r="N27" i="28"/>
  <c r="N38" i="17"/>
  <c r="T38" i="17"/>
  <c r="E13" i="13"/>
  <c r="C11" i="13"/>
  <c r="Q11" i="17"/>
  <c r="O27" i="28"/>
  <c r="N8" i="17"/>
  <c r="Q8" i="17" s="1"/>
  <c r="M13" i="17"/>
  <c r="G11" i="23"/>
  <c r="M40" i="17" s="1"/>
  <c r="R40" i="17" s="1"/>
  <c r="C13" i="23"/>
  <c r="E15" i="2"/>
  <c r="D27" i="2"/>
  <c r="N19" i="2"/>
  <c r="R21" i="2"/>
  <c r="U21" i="2" s="1"/>
  <c r="O21" i="2"/>
  <c r="E21" i="2"/>
  <c r="R23" i="2" s="1"/>
  <c r="G8" i="13"/>
  <c r="I8" i="17" s="1"/>
  <c r="P8" i="17" s="1"/>
  <c r="N39" i="17"/>
  <c r="T39" i="17" s="1"/>
  <c r="S38" i="17"/>
  <c r="R11" i="17"/>
  <c r="N33" i="28" l="1"/>
  <c r="O38" i="17"/>
  <c r="G10" i="17"/>
  <c r="H22" i="28"/>
  <c r="R24" i="28"/>
  <c r="U24" i="28" s="1"/>
  <c r="U27" i="28" s="1"/>
  <c r="P31" i="28" s="1"/>
  <c r="O36" i="17" s="1"/>
  <c r="U38" i="17" s="1"/>
  <c r="H24" i="28"/>
  <c r="G27" i="28"/>
  <c r="J24" i="28"/>
  <c r="J22" i="28"/>
  <c r="H27" i="28" s="1"/>
  <c r="S39" i="17"/>
  <c r="H22" i="2"/>
  <c r="G27" i="2"/>
  <c r="J22" i="2"/>
  <c r="R24" i="2"/>
  <c r="J24" i="2"/>
  <c r="H24" i="2"/>
  <c r="U24" i="2"/>
  <c r="I7" i="5" s="1"/>
  <c r="E27" i="28"/>
  <c r="N10" i="17"/>
  <c r="O27" i="2"/>
  <c r="N9" i="17"/>
  <c r="N27" i="2"/>
  <c r="G11" i="13"/>
  <c r="I11" i="17" s="1"/>
  <c r="P11" i="17" s="1"/>
  <c r="F11" i="13"/>
  <c r="G11" i="17" s="1"/>
  <c r="T11" i="17" s="1"/>
  <c r="C13" i="13"/>
  <c r="N37" i="17"/>
  <c r="S37" i="17" s="1"/>
  <c r="M33" i="28"/>
  <c r="G13" i="23"/>
  <c r="H13" i="23" s="1"/>
  <c r="M42" i="17" s="1"/>
  <c r="R42" i="17" s="1"/>
  <c r="L12" i="28"/>
  <c r="L16" i="28"/>
  <c r="L27" i="28" s="1"/>
  <c r="E27" i="2"/>
  <c r="L33" i="28" l="1"/>
  <c r="N36" i="17"/>
  <c r="S36" i="17" s="1"/>
  <c r="H29" i="28"/>
  <c r="O42" i="17" s="1"/>
  <c r="T42" i="17" s="1"/>
  <c r="Q10" i="17"/>
  <c r="R10" i="17"/>
  <c r="G13" i="17"/>
  <c r="T10" i="17"/>
  <c r="H27" i="2"/>
  <c r="H29" i="2" s="1"/>
  <c r="C20" i="17" s="1"/>
  <c r="R13" i="17" s="1"/>
  <c r="F13" i="13"/>
  <c r="N33" i="2"/>
  <c r="N13" i="17" s="1"/>
  <c r="R9" i="17"/>
  <c r="Q9" i="17"/>
  <c r="U27" i="2"/>
  <c r="P31" i="2" s="1"/>
  <c r="E20" i="17" s="1"/>
  <c r="S9" i="17" s="1"/>
  <c r="G13" i="13"/>
  <c r="H13" i="13" s="1"/>
  <c r="I13" i="17" s="1"/>
  <c r="P1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author>
    <author>user</author>
  </authors>
  <commentList>
    <comment ref="I5" authorId="0" shapeId="0" xr:uid="{00000000-0006-0000-0000-000001000000}">
      <text>
        <r>
          <rPr>
            <b/>
            <sz val="9"/>
            <color indexed="81"/>
            <rFont val="ＭＳ Ｐゴシック"/>
            <family val="3"/>
            <charset val="128"/>
          </rPr>
          <t>条例８③備考エ
「兼任」→計が＋１</t>
        </r>
      </text>
    </comment>
    <comment ref="N5" authorId="0" shapeId="0" xr:uid="{00000000-0006-0000-0000-000002000000}">
      <text>
        <r>
          <rPr>
            <b/>
            <sz val="9"/>
            <color indexed="81"/>
            <rFont val="ＭＳ Ｐゴシック"/>
            <family val="3"/>
            <charset val="128"/>
          </rPr>
          <t>条例付則⑤(3)
H27.3.31から引き続き幼稚園である場合、保育室又は遊戯室の面積要件、当分の間適用無し</t>
        </r>
        <r>
          <rPr>
            <sz val="9"/>
            <color indexed="81"/>
            <rFont val="ＭＳ Ｐゴシック"/>
            <family val="3"/>
            <charset val="128"/>
          </rPr>
          <t xml:space="preserve">
</t>
        </r>
      </text>
    </comment>
    <comment ref="L7" authorId="0" shapeId="0" xr:uid="{00000000-0006-0000-0000-000003000000}">
      <text>
        <r>
          <rPr>
            <b/>
            <sz val="9"/>
            <color indexed="81"/>
            <rFont val="ＭＳ Ｐゴシック"/>
            <family val="3"/>
            <charset val="128"/>
          </rPr>
          <t>ほふくしない２才未満児</t>
        </r>
        <r>
          <rPr>
            <sz val="9"/>
            <color indexed="81"/>
            <rFont val="ＭＳ Ｐゴシック"/>
            <family val="3"/>
            <charset val="128"/>
          </rPr>
          <t xml:space="preserve">
</t>
        </r>
      </text>
    </comment>
    <comment ref="P7" authorId="0" shapeId="0" xr:uid="{00000000-0006-0000-0000-000004000000}">
      <text>
        <r>
          <rPr>
            <b/>
            <sz val="9"/>
            <color indexed="81"/>
            <rFont val="ＭＳ Ｐゴシック"/>
            <family val="3"/>
            <charset val="128"/>
          </rPr>
          <t xml:space="preserve">従事職員の適否の記載については、
・「各年齢区分」　必要な数の整数値以上は「-」、整数値未満は「△」
・「計」　必要な数以上は「○」、未満は「×」
としている。
</t>
        </r>
      </text>
    </comment>
    <comment ref="F10" authorId="1" shapeId="0" xr:uid="{00000000-0006-0000-0000-000005000000}">
      <text>
        <r>
          <rPr>
            <sz val="10"/>
            <color indexed="81"/>
            <rFont val="ＭＳ Ｐゴシック"/>
            <family val="3"/>
            <charset val="128"/>
          </rPr>
          <t>満3歳児で別に学級編成する場合は、学級数に計上する。</t>
        </r>
      </text>
    </comment>
    <comment ref="C18" authorId="0" shapeId="0" xr:uid="{00000000-0006-0000-0000-000006000000}">
      <text>
        <r>
          <rPr>
            <b/>
            <sz val="9"/>
            <color indexed="81"/>
            <rFont val="ＭＳ Ｐゴシック"/>
            <family val="3"/>
            <charset val="128"/>
          </rPr>
          <t>条例付則⑤(3)、条例１２⑥(2)
H27.3.31から引き続き幼稚園である場合、園舎の面積要件が、当分の間、緩和される</t>
        </r>
      </text>
    </comment>
    <comment ref="E18" authorId="0" shapeId="0" xr:uid="{00000000-0006-0000-0000-000007000000}">
      <text>
        <r>
          <rPr>
            <b/>
            <sz val="9"/>
            <color indexed="81"/>
            <rFont val="ＭＳ Ｐゴシック"/>
            <family val="3"/>
            <charset val="128"/>
          </rPr>
          <t xml:space="preserve">条例付則⑤(2)
H27.3.31から引き続き幼稚園である場合、満３歳歳以上児に係る必要な面積の基準を、当分の間、幼稚園基準とする
</t>
        </r>
      </text>
    </comment>
    <comment ref="E29" authorId="1" shapeId="0" xr:uid="{00000000-0006-0000-0000-000008000000}">
      <text>
        <r>
          <rPr>
            <b/>
            <sz val="9"/>
            <color indexed="81"/>
            <rFont val="ＭＳ Ｐゴシック"/>
            <family val="3"/>
            <charset val="128"/>
          </rPr>
          <t>〔補足〕</t>
        </r>
        <r>
          <rPr>
            <sz val="9"/>
            <color indexed="81"/>
            <rFont val="ＭＳ Ｐゴシック"/>
            <family val="3"/>
            <charset val="128"/>
          </rPr>
          <t xml:space="preserve">
①専用→遊戯室として使用。
②保育室と兼用→必要に応じてどちらの用途でも使用している。
（例）通常保育室として使用しているが、行事があるときは遊戯室として使用している　等
※この場合、遊戯室には算入せず、保育室に算入する。
③専用・兼用→「遊戯室専用部分」と「保育室との兼用部分」に分けている。
（例）100㎡の部屋のうち、60㎡を遊戯室専用部分、40㎡を保育室と兼用して使用している　等　
※この場合、60㎡を遊戯室、40㎡を保育室に算入する。</t>
        </r>
      </text>
    </comment>
    <comment ref="J34" authorId="0" shapeId="0" xr:uid="{00000000-0006-0000-0000-000009000000}">
      <text>
        <r>
          <rPr>
            <b/>
            <sz val="9"/>
            <color indexed="81"/>
            <rFont val="ＭＳ Ｐゴシック"/>
            <family val="3"/>
            <charset val="128"/>
          </rPr>
          <t>従事職員、定員、学級数・学級担任・保育室（3～5歳）を変更した場合、必要な数、適否が表示されます。
この試算の欄については、特に入力は不要です。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C2" authorId="0" shapeId="0" xr:uid="{00000000-0006-0000-0300-000001000000}">
      <text>
        <r>
          <rPr>
            <b/>
            <sz val="9"/>
            <color indexed="81"/>
            <rFont val="ＭＳ Ｐゴシック"/>
            <family val="3"/>
            <charset val="128"/>
          </rPr>
          <t>H27.3.31から引き続き保育所又は幼稚園である場合に限る。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G4" authorId="0" shapeId="0" xr:uid="{00000000-0006-0000-0400-000001000000}">
      <text>
        <r>
          <rPr>
            <b/>
            <sz val="9"/>
            <color indexed="81"/>
            <rFont val="ＭＳ Ｐゴシック"/>
            <family val="3"/>
            <charset val="128"/>
          </rPr>
          <t>H27.3.31から引き続き幼稚園である場合の特例</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L13" authorId="0" shapeId="0" xr:uid="{00000000-0006-0000-0900-000001000000}">
      <text>
        <r>
          <rPr>
            <sz val="9"/>
            <color indexed="81"/>
            <rFont val="ＭＳ Ｐゴシック"/>
            <family val="3"/>
            <charset val="128"/>
          </rPr>
          <t>ほふくしない２歳未満児＞0歳児定員 → A
　　　　　　　A　　　　　　　　　　　　　B
そうでないとき → B</t>
        </r>
      </text>
    </comment>
    <comment ref="M13" authorId="0" shapeId="0" xr:uid="{00000000-0006-0000-0900-000002000000}">
      <text>
        <r>
          <rPr>
            <b/>
            <sz val="9"/>
            <color indexed="81"/>
            <rFont val="ＭＳ Ｐゴシック"/>
            <family val="3"/>
            <charset val="128"/>
          </rPr>
          <t>０・１歳児定員-左欄</t>
        </r>
      </text>
    </comment>
  </commentList>
</comments>
</file>

<file path=xl/sharedStrings.xml><?xml version="1.0" encoding="utf-8"?>
<sst xmlns="http://schemas.openxmlformats.org/spreadsheetml/2006/main" count="560" uniqueCount="374">
  <si>
    <t>ほふく室</t>
  </si>
  <si>
    <t>計</t>
  </si>
  <si>
    <t>3.3㎡/人</t>
  </si>
  <si>
    <t>1.98㎡/人</t>
  </si>
  <si>
    <t>０歳</t>
  </si>
  <si>
    <t>①</t>
  </si>
  <si>
    <t>１歳</t>
  </si>
  <si>
    <t>２歳</t>
  </si>
  <si>
    <t>②</t>
  </si>
  <si>
    <t>３歳</t>
  </si>
  <si>
    <t>③</t>
  </si>
  <si>
    <t>４歳</t>
  </si>
  <si>
    <t>　　</t>
    <phoneticPr fontId="1"/>
  </si>
  <si>
    <t xml:space="preserve"> 乳児室</t>
    <phoneticPr fontId="1"/>
  </si>
  <si>
    <t xml:space="preserve"> 1.65㎡/人</t>
    <phoneticPr fontId="1"/>
  </si>
  <si>
    <t>基　準　面　積</t>
    <phoneticPr fontId="1"/>
  </si>
  <si>
    <t xml:space="preserve"> ④　学級数に応じた面積</t>
    <phoneticPr fontId="1"/>
  </si>
  <si>
    <t>㎡</t>
    <phoneticPr fontId="1"/>
  </si>
  <si>
    <t xml:space="preserve"> ⑦ </t>
    <phoneticPr fontId="1"/>
  </si>
  <si>
    <t xml:space="preserve"> ⑧</t>
    <phoneticPr fontId="1"/>
  </si>
  <si>
    <t>区分別</t>
    <rPh sb="0" eb="2">
      <t>クブン</t>
    </rPh>
    <rPh sb="2" eb="3">
      <t>ベツ</t>
    </rPh>
    <phoneticPr fontId="1"/>
  </si>
  <si>
    <t>計</t>
    <rPh sb="0" eb="1">
      <t>ケイ</t>
    </rPh>
    <phoneticPr fontId="1"/>
  </si>
  <si>
    <t>（２歳未満の
　ほふくする
子ども）
イ</t>
    <phoneticPr fontId="1"/>
  </si>
  <si>
    <t>（２歳未満の
  ほふくしない
  子ども）
ア</t>
    <phoneticPr fontId="1"/>
  </si>
  <si>
    <t>（１学級の場合）</t>
    <rPh sb="2" eb="4">
      <t>ガッキュウ</t>
    </rPh>
    <rPh sb="5" eb="7">
      <t>バアイ</t>
    </rPh>
    <phoneticPr fontId="1"/>
  </si>
  <si>
    <t>（２学級以上の場合）</t>
    <rPh sb="2" eb="4">
      <t>ガッキュウ</t>
    </rPh>
    <rPh sb="4" eb="6">
      <t>イジョウ</t>
    </rPh>
    <rPh sb="7" eb="9">
      <t>バアイ</t>
    </rPh>
    <phoneticPr fontId="1"/>
  </si>
  <si>
    <t>園庭</t>
    <rPh sb="0" eb="2">
      <t>エンテイ</t>
    </rPh>
    <phoneticPr fontId="1"/>
  </si>
  <si>
    <t xml:space="preserve"> ⑨</t>
    <phoneticPr fontId="1"/>
  </si>
  <si>
    <t>５歳</t>
    <rPh sb="1" eb="2">
      <t>サイ</t>
    </rPh>
    <phoneticPr fontId="1"/>
  </si>
  <si>
    <t>㎡</t>
    <phoneticPr fontId="1"/>
  </si>
  <si>
    <t>人数（ア）
×1.65</t>
    <phoneticPr fontId="1"/>
  </si>
  <si>
    <t>人数（イ）
×3.3</t>
    <phoneticPr fontId="1"/>
  </si>
  <si>
    <t>②×3.3</t>
    <phoneticPr fontId="1"/>
  </si>
  <si>
    <t>⑩</t>
    <phoneticPr fontId="1"/>
  </si>
  <si>
    <t>⑪</t>
    <phoneticPr fontId="1"/>
  </si>
  <si>
    <t>満２歳未満</t>
    <rPh sb="0" eb="1">
      <t>マン</t>
    </rPh>
    <rPh sb="2" eb="3">
      <t>サイ</t>
    </rPh>
    <rPh sb="3" eb="5">
      <t>ミマン</t>
    </rPh>
    <phoneticPr fontId="1"/>
  </si>
  <si>
    <t>園舎</t>
    <phoneticPr fontId="1"/>
  </si>
  <si>
    <t>（満３歳児以上）</t>
    <rPh sb="1" eb="2">
      <t>マン</t>
    </rPh>
    <phoneticPr fontId="1"/>
  </si>
  <si>
    <t>満２歳以上</t>
    <rPh sb="0" eb="1">
      <t>マン</t>
    </rPh>
    <rPh sb="2" eb="3">
      <t>サイ</t>
    </rPh>
    <rPh sb="3" eb="5">
      <t>イジョウ</t>
    </rPh>
    <phoneticPr fontId="1"/>
  </si>
  <si>
    <t xml:space="preserve"> ⑤（②×1.98）</t>
    <phoneticPr fontId="1"/>
  </si>
  <si>
    <t xml:space="preserve"> ⑥(③×1.98）</t>
    <phoneticPr fontId="1"/>
  </si>
  <si>
    <t>保育室又は遊戯室</t>
    <phoneticPr fontId="1"/>
  </si>
  <si>
    <t>③×3.3</t>
    <phoneticPr fontId="1"/>
  </si>
  <si>
    <t xml:space="preserve"> ⑫　</t>
    <phoneticPr fontId="1"/>
  </si>
  <si>
    <t xml:space="preserve"> ⑬　　　　㎡</t>
    <phoneticPr fontId="1"/>
  </si>
  <si>
    <t xml:space="preserve"> ⑮　　　　㎡ </t>
    <phoneticPr fontId="1"/>
  </si>
  <si>
    <t xml:space="preserve"> ⑭　　　　㎡</t>
    <phoneticPr fontId="1"/>
  </si>
  <si>
    <t xml:space="preserve"> ⑯　　　　㎡ </t>
    <phoneticPr fontId="1"/>
  </si>
  <si>
    <t xml:space="preserve"> ⑰（⑩+⑪）　　　</t>
    <phoneticPr fontId="1"/>
  </si>
  <si>
    <t>乳児室（ｃ）・ほふく室（Ｄ）
・保育室又は遊戯室（Ｅ）
必要面積</t>
    <rPh sb="0" eb="2">
      <t>ニュウジ</t>
    </rPh>
    <rPh sb="2" eb="3">
      <t>シツ</t>
    </rPh>
    <rPh sb="10" eb="11">
      <t>シツ</t>
    </rPh>
    <rPh sb="16" eb="19">
      <t>ホイクシツ</t>
    </rPh>
    <rPh sb="19" eb="20">
      <t>マタ</t>
    </rPh>
    <rPh sb="21" eb="24">
      <t>ユウギシツ</t>
    </rPh>
    <rPh sb="28" eb="30">
      <t>ヒツヨウ</t>
    </rPh>
    <rPh sb="30" eb="32">
      <t>メンセキ</t>
    </rPh>
    <phoneticPr fontId="1"/>
  </si>
  <si>
    <t>園舎必要面積（Ａ）</t>
    <rPh sb="0" eb="2">
      <t>エンシャ</t>
    </rPh>
    <rPh sb="2" eb="4">
      <t>ヒツヨウ</t>
    </rPh>
    <rPh sb="4" eb="6">
      <t>メンセキ</t>
    </rPh>
    <phoneticPr fontId="1"/>
  </si>
  <si>
    <t>園庭必要面積（Ｂ）</t>
    <rPh sb="0" eb="2">
      <t>エンテイ</t>
    </rPh>
    <rPh sb="2" eb="4">
      <t>ヒツヨウ</t>
    </rPh>
    <rPh sb="4" eb="6">
      <t>メンセキ</t>
    </rPh>
    <phoneticPr fontId="1"/>
  </si>
  <si>
    <t>（Ｂ）〔⑰〕</t>
    <phoneticPr fontId="1"/>
  </si>
  <si>
    <t>（Ｃ）〔⑬〕</t>
    <phoneticPr fontId="1"/>
  </si>
  <si>
    <t>（Ｄ）〔⑭〕</t>
    <phoneticPr fontId="1"/>
  </si>
  <si>
    <t>（Ｅ）〔⑮+⑯〕</t>
    <phoneticPr fontId="1"/>
  </si>
  <si>
    <t>区分</t>
    <rPh sb="0" eb="2">
      <t>クブン</t>
    </rPh>
    <phoneticPr fontId="1"/>
  </si>
  <si>
    <t>要件</t>
    <rPh sb="0" eb="2">
      <t>ヨウケン</t>
    </rPh>
    <phoneticPr fontId="1"/>
  </si>
  <si>
    <t>番号</t>
    <rPh sb="0" eb="2">
      <t>バンゴウ</t>
    </rPh>
    <phoneticPr fontId="1"/>
  </si>
  <si>
    <t xml:space="preserve"> 面積要件</t>
    <rPh sb="3" eb="5">
      <t>ヨウケン</t>
    </rPh>
    <phoneticPr fontId="1"/>
  </si>
  <si>
    <t>名称</t>
    <rPh sb="0" eb="2">
      <t>メイショウ</t>
    </rPh>
    <phoneticPr fontId="1"/>
  </si>
  <si>
    <t>所在地</t>
    <rPh sb="0" eb="3">
      <t>ショザイチ</t>
    </rPh>
    <phoneticPr fontId="1"/>
  </si>
  <si>
    <t>【委託予定事業者】</t>
    <rPh sb="1" eb="3">
      <t>イタク</t>
    </rPh>
    <rPh sb="3" eb="5">
      <t>ヨテイ</t>
    </rPh>
    <rPh sb="5" eb="8">
      <t>ジギョウシャ</t>
    </rPh>
    <phoneticPr fontId="1"/>
  </si>
  <si>
    <t>常用</t>
    <rPh sb="0" eb="2">
      <t>ジョウヨウ</t>
    </rPh>
    <phoneticPr fontId="1"/>
  </si>
  <si>
    <t>避難用</t>
    <rPh sb="0" eb="3">
      <t>ヒナンヨウ</t>
    </rPh>
    <phoneticPr fontId="1"/>
  </si>
  <si>
    <t>４階
以上</t>
    <rPh sb="1" eb="2">
      <t>カイ</t>
    </rPh>
    <rPh sb="3" eb="5">
      <t>イジョウ</t>
    </rPh>
    <phoneticPr fontId="1"/>
  </si>
  <si>
    <t>学級数</t>
    <phoneticPr fontId="1"/>
  </si>
  <si>
    <t>配置基準</t>
    <rPh sb="0" eb="2">
      <t>ハイチ</t>
    </rPh>
    <rPh sb="2" eb="4">
      <t>キジュン</t>
    </rPh>
    <phoneticPr fontId="15"/>
  </si>
  <si>
    <t>計</t>
    <phoneticPr fontId="1"/>
  </si>
  <si>
    <t>（人）</t>
    <rPh sb="1" eb="2">
      <t>ニン</t>
    </rPh>
    <phoneticPr fontId="15"/>
  </si>
  <si>
    <t>（学級）</t>
    <rPh sb="1" eb="3">
      <t>ガッキュウ</t>
    </rPh>
    <phoneticPr fontId="15"/>
  </si>
  <si>
    <t>０歳児</t>
  </si>
  <si>
    <r>
      <t>3</t>
    </r>
    <r>
      <rPr>
        <sz val="11"/>
        <rFont val="ＭＳ Ｐゴシック"/>
        <family val="3"/>
        <charset val="128"/>
      </rPr>
      <t>:1</t>
    </r>
    <phoneticPr fontId="15"/>
  </si>
  <si>
    <r>
      <t>6</t>
    </r>
    <r>
      <rPr>
        <sz val="11"/>
        <rFont val="ＭＳ Ｐゴシック"/>
        <family val="3"/>
        <charset val="128"/>
      </rPr>
      <t>:1</t>
    </r>
    <phoneticPr fontId="15"/>
  </si>
  <si>
    <t>２歳児</t>
  </si>
  <si>
    <t>３歳児</t>
  </si>
  <si>
    <r>
      <t>2</t>
    </r>
    <r>
      <rPr>
        <sz val="11"/>
        <rFont val="ＭＳ Ｐゴシック"/>
        <family val="3"/>
        <charset val="128"/>
      </rPr>
      <t>0:1</t>
    </r>
    <phoneticPr fontId="15"/>
  </si>
  <si>
    <t>４歳児</t>
  </si>
  <si>
    <r>
      <t>3</t>
    </r>
    <r>
      <rPr>
        <sz val="11"/>
        <rFont val="ＭＳ Ｐゴシック"/>
        <family val="3"/>
        <charset val="128"/>
      </rPr>
      <t>0:1</t>
    </r>
    <phoneticPr fontId="15"/>
  </si>
  <si>
    <t>５歳児</t>
  </si>
  <si>
    <t xml:space="preserve"> 計</t>
    <phoneticPr fontId="15"/>
  </si>
  <si>
    <t>（4歳以上児数×1/30 （※小数点2位以下切捨）＋ 3歳児数×1/20（※）</t>
    <rPh sb="2" eb="3">
      <t>サイ</t>
    </rPh>
    <rPh sb="3" eb="5">
      <t>イジョウ</t>
    </rPh>
    <rPh sb="5" eb="6">
      <t>ジ</t>
    </rPh>
    <rPh sb="6" eb="7">
      <t>スウ</t>
    </rPh>
    <rPh sb="15" eb="18">
      <t>ショウスウテン</t>
    </rPh>
    <rPh sb="19" eb="20">
      <t>イ</t>
    </rPh>
    <rPh sb="20" eb="22">
      <t>イカ</t>
    </rPh>
    <rPh sb="22" eb="23">
      <t>キ</t>
    </rPh>
    <rPh sb="23" eb="24">
      <t>ス</t>
    </rPh>
    <rPh sb="28" eb="30">
      <t>サイジ</t>
    </rPh>
    <rPh sb="30" eb="31">
      <t>スウ</t>
    </rPh>
    <phoneticPr fontId="15"/>
  </si>
  <si>
    <t>＝必要な職員数（小数点1位を四捨五入）</t>
    <rPh sb="1" eb="3">
      <t>ヒツヨウ</t>
    </rPh>
    <rPh sb="4" eb="7">
      <t>ショクインスウ</t>
    </rPh>
    <rPh sb="8" eb="11">
      <t>ショウスウテン</t>
    </rPh>
    <rPh sb="12" eb="13">
      <t>イ</t>
    </rPh>
    <rPh sb="14" eb="18">
      <t>シシャゴニュウ</t>
    </rPh>
    <phoneticPr fontId="15"/>
  </si>
  <si>
    <t>番号</t>
    <rPh sb="0" eb="2">
      <t>バンゴウ</t>
    </rPh>
    <phoneticPr fontId="15"/>
  </si>
  <si>
    <t>氏名</t>
    <rPh sb="0" eb="2">
      <t>シメイ</t>
    </rPh>
    <phoneticPr fontId="15"/>
  </si>
  <si>
    <t>摘要</t>
    <rPh sb="0" eb="2">
      <t>テキヨウ</t>
    </rPh>
    <phoneticPr fontId="15"/>
  </si>
  <si>
    <t>記載例）</t>
    <rPh sb="0" eb="2">
      <t>キサイ</t>
    </rPh>
    <rPh sb="2" eb="3">
      <t>レイ</t>
    </rPh>
    <phoneticPr fontId="15"/>
  </si>
  <si>
    <t>常勤</t>
    <rPh sb="0" eb="2">
      <t>ジョウキン</t>
    </rPh>
    <phoneticPr fontId="15"/>
  </si>
  <si>
    <t>非常勤</t>
    <rPh sb="0" eb="3">
      <t>ヒジョウキン</t>
    </rPh>
    <phoneticPr fontId="15"/>
  </si>
  <si>
    <t>室数(室)</t>
    <rPh sb="0" eb="2">
      <t>シツスウ</t>
    </rPh>
    <rPh sb="3" eb="4">
      <t>シツ</t>
    </rPh>
    <phoneticPr fontId="15"/>
  </si>
  <si>
    <t>保育を必要(2号・3号)</t>
    <rPh sb="0" eb="2">
      <t>ホイク</t>
    </rPh>
    <rPh sb="3" eb="5">
      <t>ヒツヨウ</t>
    </rPh>
    <rPh sb="7" eb="8">
      <t>ゴウ</t>
    </rPh>
    <rPh sb="10" eb="11">
      <t>ゴウ</t>
    </rPh>
    <phoneticPr fontId="1"/>
  </si>
  <si>
    <t>教育標準時間のみ(1号)</t>
    <rPh sb="0" eb="2">
      <t>キョウイク</t>
    </rPh>
    <rPh sb="2" eb="4">
      <t>ヒョウジュン</t>
    </rPh>
    <rPh sb="4" eb="6">
      <t>ジカン</t>
    </rPh>
    <rPh sb="10" eb="11">
      <t>ゴウ</t>
    </rPh>
    <phoneticPr fontId="1"/>
  </si>
  <si>
    <t>（室）</t>
    <rPh sb="1" eb="2">
      <t>シツ</t>
    </rPh>
    <phoneticPr fontId="15"/>
  </si>
  <si>
    <t>園舎及び保育室等の必要面積</t>
    <phoneticPr fontId="1"/>
  </si>
  <si>
    <t>区分</t>
    <phoneticPr fontId="1"/>
  </si>
  <si>
    <t>計</t>
    <phoneticPr fontId="1"/>
  </si>
  <si>
    <t>(必要な数)</t>
    <rPh sb="1" eb="3">
      <t>ヒツヨウ</t>
    </rPh>
    <phoneticPr fontId="1"/>
  </si>
  <si>
    <t>（人）</t>
    <rPh sb="1" eb="2">
      <t>１４２７　</t>
    </rPh>
    <phoneticPr fontId="15"/>
  </si>
  <si>
    <t>保育室</t>
    <phoneticPr fontId="1"/>
  </si>
  <si>
    <t>(必要な面積)</t>
    <rPh sb="1" eb="3">
      <t>ヒツヨウ</t>
    </rPh>
    <rPh sb="4" eb="6">
      <t>メンセキ</t>
    </rPh>
    <phoneticPr fontId="1"/>
  </si>
  <si>
    <t>（㎡）</t>
    <phoneticPr fontId="15"/>
  </si>
  <si>
    <t>園庭</t>
    <phoneticPr fontId="1"/>
  </si>
  <si>
    <t>保育教諭</t>
    <rPh sb="0" eb="2">
      <t>ホイク</t>
    </rPh>
    <rPh sb="2" eb="4">
      <t>キョウユ</t>
    </rPh>
    <phoneticPr fontId="15"/>
  </si>
  <si>
    <t>１歳児</t>
    <phoneticPr fontId="1"/>
  </si>
  <si>
    <t>・ほふくしない2歳未満児
・ほふくする2歳未満児</t>
    <rPh sb="8" eb="11">
      <t>サイミマン</t>
    </rPh>
    <rPh sb="11" eb="12">
      <t>ジ</t>
    </rPh>
    <rPh sb="20" eb="21">
      <t>サイ</t>
    </rPh>
    <rPh sb="21" eb="23">
      <t>ミマン</t>
    </rPh>
    <rPh sb="23" eb="24">
      <t>ジ</t>
    </rPh>
    <phoneticPr fontId="1"/>
  </si>
  <si>
    <t>（人）</t>
    <phoneticPr fontId="1"/>
  </si>
  <si>
    <t>園舎</t>
    <rPh sb="0" eb="2">
      <t>エンシャ</t>
    </rPh>
    <phoneticPr fontId="1"/>
  </si>
  <si>
    <t>（Ａ）〔⑫+⑬+⑭+⑮〕</t>
    <phoneticPr fontId="1"/>
  </si>
  <si>
    <t>教育・保育に従事する職員</t>
    <rPh sb="0" eb="2">
      <t>キョウイク</t>
    </rPh>
    <rPh sb="3" eb="5">
      <t>ホイク</t>
    </rPh>
    <rPh sb="6" eb="8">
      <t>ジュウジ</t>
    </rPh>
    <rPh sb="10" eb="12">
      <t>ショクイン</t>
    </rPh>
    <phoneticPr fontId="1"/>
  </si>
  <si>
    <t xml:space="preserve">
区分</t>
    <rPh sb="1" eb="3">
      <t>クブン</t>
    </rPh>
    <phoneticPr fontId="1"/>
  </si>
  <si>
    <t>学級</t>
    <phoneticPr fontId="1"/>
  </si>
  <si>
    <t>人数</t>
    <rPh sb="0" eb="2">
      <t>ニンズウ</t>
    </rPh>
    <phoneticPr fontId="1"/>
  </si>
  <si>
    <t>(計)</t>
    <phoneticPr fontId="1"/>
  </si>
  <si>
    <t>学級数</t>
    <rPh sb="0" eb="2">
      <t>ガッキュウ</t>
    </rPh>
    <rPh sb="2" eb="3">
      <t>カズ</t>
    </rPh>
    <phoneticPr fontId="1"/>
  </si>
  <si>
    <t>学級数に応じた面積</t>
    <rPh sb="0" eb="3">
      <t>ガッキュウスウ</t>
    </rPh>
    <rPh sb="4" eb="5">
      <t>オウ</t>
    </rPh>
    <rPh sb="7" eb="9">
      <t>メンセキ</t>
    </rPh>
    <phoneticPr fontId="1"/>
  </si>
  <si>
    <t>３歳未満児数に応じた面積</t>
    <rPh sb="1" eb="4">
      <t>サイミマン</t>
    </rPh>
    <rPh sb="4" eb="5">
      <t>ジ</t>
    </rPh>
    <rPh sb="5" eb="6">
      <t>スウ</t>
    </rPh>
    <rPh sb="7" eb="8">
      <t>オウ</t>
    </rPh>
    <rPh sb="10" eb="12">
      <t>メンセキ</t>
    </rPh>
    <phoneticPr fontId="1"/>
  </si>
  <si>
    <t>満３歳以上</t>
    <phoneticPr fontId="1"/>
  </si>
  <si>
    <t>（満２歳児以上
満３歳未満）</t>
    <rPh sb="1" eb="2">
      <t>マン</t>
    </rPh>
    <rPh sb="8" eb="9">
      <t>マン</t>
    </rPh>
    <rPh sb="10" eb="11">
      <t>サイ</t>
    </rPh>
    <rPh sb="11" eb="13">
      <t>ミマン</t>
    </rPh>
    <phoneticPr fontId="1"/>
  </si>
  <si>
    <t>２階に設ける場合</t>
    <rPh sb="1" eb="2">
      <t>カイ</t>
    </rPh>
    <rPh sb="3" eb="4">
      <t>モウ</t>
    </rPh>
    <rPh sb="6" eb="8">
      <t>バアイ</t>
    </rPh>
    <phoneticPr fontId="1"/>
  </si>
  <si>
    <t>３階以上に設ける場合</t>
    <rPh sb="1" eb="4">
      <t>カイイジョウ</t>
    </rPh>
    <rPh sb="2" eb="4">
      <t>イジョウ</t>
    </rPh>
    <rPh sb="5" eb="6">
      <t>モウ</t>
    </rPh>
    <rPh sb="8" eb="10">
      <t>バアイ</t>
    </rPh>
    <phoneticPr fontId="1"/>
  </si>
  <si>
    <t>（⑧と⑨の大きい方。特例時は⑨）</t>
    <rPh sb="10" eb="12">
      <t>トクレイ</t>
    </rPh>
    <rPh sb="12" eb="13">
      <t>ジ</t>
    </rPh>
    <phoneticPr fontId="1"/>
  </si>
  <si>
    <t>⑪　【⑧と⑨の大きい方】＋【⑦】</t>
    <phoneticPr fontId="1"/>
  </si>
  <si>
    <r>
      <t>　　　</t>
    </r>
    <r>
      <rPr>
        <sz val="12"/>
        <color indexed="10"/>
        <rFont val="ＭＳ ゴシック"/>
        <family val="3"/>
        <charset val="128"/>
      </rPr>
      <t>幼稚園特例適用時は、【⑨】＋【⑦】</t>
    </r>
    <rPh sb="3" eb="6">
      <t>ヨウチエン</t>
    </rPh>
    <rPh sb="6" eb="8">
      <t>トクレイ</t>
    </rPh>
    <rPh sb="8" eb="10">
      <t>テキヨウ</t>
    </rPh>
    <rPh sb="10" eb="11">
      <t>ジ</t>
    </rPh>
    <phoneticPr fontId="1"/>
  </si>
  <si>
    <t>幼稚園特例適用時は、適用無し</t>
    <rPh sb="10" eb="12">
      <t>テキヨウ</t>
    </rPh>
    <rPh sb="12" eb="13">
      <t>ナ</t>
    </rPh>
    <phoneticPr fontId="1"/>
  </si>
  <si>
    <t xml:space="preserve"> 安全に利用できる場所か</t>
    <rPh sb="9" eb="11">
      <t>バショ</t>
    </rPh>
    <phoneticPr fontId="1"/>
  </si>
  <si>
    <t xml:space="preserve"> 日常的に利用できる場所か</t>
    <rPh sb="10" eb="12">
      <t>バショ</t>
    </rPh>
    <phoneticPr fontId="1"/>
  </si>
  <si>
    <t>２階</t>
    <rPh sb="1" eb="2">
      <t>カイ</t>
    </rPh>
    <phoneticPr fontId="1"/>
  </si>
  <si>
    <t>３階</t>
    <rPh sb="1" eb="2">
      <t>カイ</t>
    </rPh>
    <phoneticPr fontId="1"/>
  </si>
  <si>
    <t>　前号に掲げる設備が避難上有効な位置に設けられ，かつ，保育室等の各部分からそのいずれかに至る歩行距離が３０メートル以下となるように設けられていること。</t>
    <rPh sb="1" eb="3">
      <t>ゼンゴウ</t>
    </rPh>
    <phoneticPr fontId="1"/>
  </si>
  <si>
    <t>園長は</t>
    <rPh sb="0" eb="2">
      <t>エンチョウ</t>
    </rPh>
    <phoneticPr fontId="1"/>
  </si>
  <si>
    <t>幼稚園の</t>
    <rPh sb="0" eb="3">
      <t>ヨウチエン</t>
    </rPh>
    <phoneticPr fontId="1"/>
  </si>
  <si>
    <t>園舎は</t>
    <phoneticPr fontId="1"/>
  </si>
  <si>
    <t>＋1、2歳児×1/6（※）　＋ 乳児数×1/3（※）</t>
    <phoneticPr fontId="1"/>
  </si>
  <si>
    <t>必要な職員数</t>
    <phoneticPr fontId="1"/>
  </si>
  <si>
    <t>３ 職員名簿</t>
    <rPh sb="2" eb="4">
      <t>ショクイン</t>
    </rPh>
    <rPh sb="4" eb="6">
      <t>メイボ</t>
    </rPh>
    <phoneticPr fontId="15"/>
  </si>
  <si>
    <t>　調理室（次に掲げる要件のいずれかに該当するものを除く。 この号において同じ。）以外の部分と調理室の部分が建築基準法第２条第７号に規定する耐火構造の床若しくは壁又は建築基準法施行令第１１２条第１項に規定する特定防火設備で区画されていること。この場合において、換気，暖房又は冷房の設備の風道が、当該床若しくは壁を貫通する部分又はこれに近接する部分に防火上有効にダンパーが設けられていること。</t>
    <rPh sb="31" eb="32">
      <t>ゴウ</t>
    </rPh>
    <phoneticPr fontId="1"/>
  </si>
  <si>
    <t>確認欄</t>
    <rPh sb="0" eb="2">
      <t>カクニン</t>
    </rPh>
    <rPh sb="2" eb="3">
      <t>ラン</t>
    </rPh>
    <phoneticPr fontId="1"/>
  </si>
  <si>
    <t>確認欄</t>
    <rPh sb="0" eb="2">
      <t>カクニン</t>
    </rPh>
    <rPh sb="2" eb="3">
      <t>３８０６　</t>
    </rPh>
    <phoneticPr fontId="1"/>
  </si>
  <si>
    <t>学校歯科医</t>
    <rPh sb="0" eb="2">
      <t>ガッコウ</t>
    </rPh>
    <rPh sb="2" eb="5">
      <t>シカイ</t>
    </rPh>
    <phoneticPr fontId="15"/>
  </si>
  <si>
    <t>学校医</t>
    <rPh sb="0" eb="2">
      <t>ガッコウ</t>
    </rPh>
    <rPh sb="2" eb="3">
      <t>イ</t>
    </rPh>
    <phoneticPr fontId="15"/>
  </si>
  <si>
    <t>学校薬剤師</t>
    <rPh sb="0" eb="2">
      <t>ガッコウ</t>
    </rPh>
    <rPh sb="2" eb="5">
      <t>ヤクザイシ</t>
    </rPh>
    <phoneticPr fontId="15"/>
  </si>
  <si>
    <t>医師</t>
    <rPh sb="0" eb="2">
      <t>イシ</t>
    </rPh>
    <phoneticPr fontId="1"/>
  </si>
  <si>
    <t>薬剤師</t>
    <rPh sb="0" eb="3">
      <t>ヤクザイシ</t>
    </rPh>
    <phoneticPr fontId="1"/>
  </si>
  <si>
    <t>○○　○○</t>
    <phoneticPr fontId="15"/>
  </si>
  <si>
    <t>△△　△△</t>
    <phoneticPr fontId="15"/>
  </si>
  <si>
    <t>□□　□□</t>
    <phoneticPr fontId="15"/>
  </si>
  <si>
    <t>□□医院</t>
    <rPh sb="2" eb="4">
      <t>イイン</t>
    </rPh>
    <phoneticPr fontId="1"/>
  </si>
  <si>
    <t>●●　●●</t>
    <phoneticPr fontId="15"/>
  </si>
  <si>
    <t>●●歯科</t>
    <rPh sb="2" eb="4">
      <t>シカ</t>
    </rPh>
    <phoneticPr fontId="1"/>
  </si>
  <si>
    <t>▲▲　▲▲</t>
    <phoneticPr fontId="15"/>
  </si>
  <si>
    <t>▲▲薬局</t>
    <rPh sb="2" eb="4">
      <t>ヤッキョク</t>
    </rPh>
    <phoneticPr fontId="1"/>
  </si>
  <si>
    <t>非常勤</t>
    <rPh sb="0" eb="1">
      <t>ヒ</t>
    </rPh>
    <rPh sb="1" eb="3">
      <t>ジョウキン</t>
    </rPh>
    <phoneticPr fontId="15"/>
  </si>
  <si>
    <t>新設</t>
    <rPh sb="0" eb="2">
      <t>シンセツ</t>
    </rPh>
    <phoneticPr fontId="1"/>
  </si>
  <si>
    <t>幼稚園特例</t>
    <rPh sb="0" eb="3">
      <t>ヨウチエン</t>
    </rPh>
    <rPh sb="3" eb="5">
      <t>トクレイ</t>
    </rPh>
    <phoneticPr fontId="1"/>
  </si>
  <si>
    <t>２歳未満の数チェック</t>
    <rPh sb="1" eb="2">
      <t>サイ</t>
    </rPh>
    <rPh sb="2" eb="4">
      <t>ミマン</t>
    </rPh>
    <rPh sb="5" eb="6">
      <t>カズ</t>
    </rPh>
    <phoneticPr fontId="1"/>
  </si>
  <si>
    <t>職員</t>
    <rPh sb="0" eb="2">
      <t>ショクイン</t>
    </rPh>
    <phoneticPr fontId="15"/>
  </si>
  <si>
    <t xml:space="preserve"> 教育・保育の適切な提供ができる場所か</t>
    <rPh sb="1" eb="3">
      <t>キョウイク</t>
    </rPh>
    <rPh sb="4" eb="6">
      <t>ホイク</t>
    </rPh>
    <rPh sb="7" eb="9">
      <t>テキセツ</t>
    </rPh>
    <rPh sb="10" eb="12">
      <t>テイキョウ</t>
    </rPh>
    <rPh sb="16" eb="18">
      <t>バショ</t>
    </rPh>
    <phoneticPr fontId="1"/>
  </si>
  <si>
    <t>園児</t>
    <rPh sb="0" eb="2">
      <t>エンジ</t>
    </rPh>
    <phoneticPr fontId="15"/>
  </si>
  <si>
    <t>　　教育・保育に従事する職員の場合は、担当する園児（「１歳児」、「２歳児」等）を記入する。</t>
    <rPh sb="15" eb="17">
      <t>バアイ</t>
    </rPh>
    <rPh sb="19" eb="21">
      <t>タントウ</t>
    </rPh>
    <rPh sb="23" eb="25">
      <t>エンジ</t>
    </rPh>
    <rPh sb="28" eb="30">
      <t>サイジ</t>
    </rPh>
    <rPh sb="34" eb="36">
      <t>サイジ</t>
    </rPh>
    <rPh sb="37" eb="38">
      <t>トウ</t>
    </rPh>
    <rPh sb="40" eb="42">
      <t>キニュウ</t>
    </rPh>
    <phoneticPr fontId="15"/>
  </si>
  <si>
    <t>　【努力義務】副園長又は教頭、(主幹)養護教諭又は養護助教諭、事務職員</t>
    <phoneticPr fontId="15"/>
  </si>
  <si>
    <t>保育を必要
(2号・3号)</t>
    <rPh sb="0" eb="2">
      <t>ホイク</t>
    </rPh>
    <rPh sb="3" eb="5">
      <t>ヒツヨウ</t>
    </rPh>
    <rPh sb="8" eb="9">
      <t>ゴウ</t>
    </rPh>
    <rPh sb="11" eb="12">
      <t>ゴウ</t>
    </rPh>
    <phoneticPr fontId="1"/>
  </si>
  <si>
    <t>０歳児</t>
    <phoneticPr fontId="1"/>
  </si>
  <si>
    <t>　園児に対する食事の提供の責任が当該幼保連携型認定こども園にあり、その管理者が、衛生面、栄養面等業務上必要な注意を果たし得るような体制及び調理業務の受託者との契約内容が確保されていること。</t>
    <phoneticPr fontId="1"/>
  </si>
  <si>
    <t>　当該幼保連携型認定こども園又は他の施設、保健所、市等の栄養士により、献立等について栄養の観点からの指導が受けられる体制にある等、栄養士による必要な配慮が行われること。</t>
    <phoneticPr fontId="1"/>
  </si>
  <si>
    <t>　調理業務の受託者を、当該幼保連携型認定こども園における給食の趣旨を十分に認識し、衛生面，栄養面等、調理業務を適切に遂行できる能力を有する者とすること。</t>
    <phoneticPr fontId="1"/>
  </si>
  <si>
    <t>　園児の年齢及び発達の段階並びに健康状態に応じた食事の提供や、アレルギー、アトピー等への配慮、必要な栄養素量の給与等、園児の食事の内容、回数及び時機に適切に応じることができること。</t>
    <phoneticPr fontId="1"/>
  </si>
  <si>
    <t>　食を通じた園児の健全育成を図る観点から、園児の発育及び発達の過程に応じて食に関し配慮すべき事項を定めた食育に関する計画に基づき食事を提供するよう努めること。</t>
    <phoneticPr fontId="1"/>
  </si>
  <si>
    <t>１　職員配置・園舎・園庭・設備</t>
    <rPh sb="2" eb="4">
      <t>ショクイン</t>
    </rPh>
    <rPh sb="4" eb="6">
      <t>ハイチ</t>
    </rPh>
    <rPh sb="7" eb="9">
      <t>エンシャ</t>
    </rPh>
    <rPh sb="10" eb="12">
      <t>エンテイ</t>
    </rPh>
    <phoneticPr fontId="1"/>
  </si>
  <si>
    <t>定員</t>
    <rPh sb="0" eb="2">
      <t>テイイン</t>
    </rPh>
    <phoneticPr fontId="1"/>
  </si>
  <si>
    <t>職員配置</t>
    <rPh sb="0" eb="2">
      <t>ショクイン</t>
    </rPh>
    <rPh sb="2" eb="4">
      <t>ハイチ</t>
    </rPh>
    <phoneticPr fontId="15"/>
  </si>
  <si>
    <t>代替地は
 安全に移動できる場所か（距離，方法等）</t>
    <rPh sb="0" eb="3">
      <t>ダイタイチ</t>
    </rPh>
    <rPh sb="6" eb="8">
      <t>アンゼン</t>
    </rPh>
    <rPh sb="9" eb="11">
      <t>イドウ</t>
    </rPh>
    <rPh sb="14" eb="16">
      <t>バショ</t>
    </rPh>
    <rPh sb="18" eb="20">
      <t>キョリ</t>
    </rPh>
    <rPh sb="21" eb="23">
      <t>ホウホウ</t>
    </rPh>
    <rPh sb="23" eb="24">
      <t>トウ</t>
    </rPh>
    <phoneticPr fontId="1"/>
  </si>
  <si>
    <t xml:space="preserve"> 代替地の面積</t>
    <rPh sb="1" eb="4">
      <t>ダイタイチ</t>
    </rPh>
    <rPh sb="5" eb="7">
      <t>メンセキ</t>
    </rPh>
    <phoneticPr fontId="1"/>
  </si>
  <si>
    <t>乳児室①</t>
    <rPh sb="0" eb="2">
      <t>ニュウジ</t>
    </rPh>
    <rPh sb="2" eb="3">
      <t>シツ</t>
    </rPh>
    <phoneticPr fontId="1"/>
  </si>
  <si>
    <t>ほふく室②</t>
    <rPh sb="3" eb="4">
      <t>シツ</t>
    </rPh>
    <phoneticPr fontId="1"/>
  </si>
  <si>
    <t>保育室③</t>
    <rPh sb="0" eb="3">
      <t>ホイクシツ</t>
    </rPh>
    <phoneticPr fontId="1"/>
  </si>
  <si>
    <t>遊戯室④</t>
    <rPh sb="0" eb="3">
      <t>ユウギシツ</t>
    </rPh>
    <phoneticPr fontId="1"/>
  </si>
  <si>
    <t>便所⑤</t>
    <rPh sb="0" eb="2">
      <t>ベンジョ</t>
    </rPh>
    <phoneticPr fontId="1"/>
  </si>
  <si>
    <t>職員室⑥</t>
    <rPh sb="0" eb="3">
      <t>ショクインシツ</t>
    </rPh>
    <phoneticPr fontId="1"/>
  </si>
  <si>
    <t>保健室⑦</t>
    <rPh sb="0" eb="3">
      <t>ホケンシツ</t>
    </rPh>
    <phoneticPr fontId="1"/>
  </si>
  <si>
    <t>調理室⑧</t>
    <rPh sb="0" eb="3">
      <t>チョウリシツ</t>
    </rPh>
    <phoneticPr fontId="1"/>
  </si>
  <si>
    <t>飲料水用設備⑨</t>
    <rPh sb="0" eb="3">
      <t>インリョウスイ</t>
    </rPh>
    <rPh sb="3" eb="4">
      <t>ヨウ</t>
    </rPh>
    <rPh sb="4" eb="6">
      <t>セツビ</t>
    </rPh>
    <phoneticPr fontId="1"/>
  </si>
  <si>
    <t>手洗用設備⑩</t>
    <phoneticPr fontId="1"/>
  </si>
  <si>
    <t>足洗用設備⑪</t>
    <phoneticPr fontId="1"/>
  </si>
  <si>
    <t>内法面積(㎡)</t>
    <rPh sb="0" eb="2">
      <t>ウチノリ</t>
    </rPh>
    <rPh sb="2" eb="4">
      <t>メンセキ</t>
    </rPh>
    <phoneticPr fontId="1"/>
  </si>
  <si>
    <t>2</t>
    <phoneticPr fontId="1"/>
  </si>
  <si>
    <t>（適否）</t>
    <rPh sb="1" eb="3">
      <t>テキヒ</t>
    </rPh>
    <phoneticPr fontId="1"/>
  </si>
  <si>
    <t>０歳児</t>
    <phoneticPr fontId="1"/>
  </si>
  <si>
    <t>１歳児</t>
    <phoneticPr fontId="1"/>
  </si>
  <si>
    <t xml:space="preserve"> 計</t>
    <phoneticPr fontId="15"/>
  </si>
  <si>
    <t>教育・保育に従事する職員
(人）</t>
    <rPh sb="0" eb="2">
      <t>キョウイク</t>
    </rPh>
    <rPh sb="3" eb="5">
      <t>ホイク</t>
    </rPh>
    <rPh sb="6" eb="8">
      <t>ジュウジ</t>
    </rPh>
    <rPh sb="10" eb="12">
      <t>ショクイン</t>
    </rPh>
    <rPh sb="14" eb="15">
      <t>ニン</t>
    </rPh>
    <phoneticPr fontId="1"/>
  </si>
  <si>
    <t>教育・保育に従事する職員
(人）</t>
    <rPh sb="0" eb="2">
      <t>キョウイク</t>
    </rPh>
    <rPh sb="3" eb="5">
      <t>ホイク</t>
    </rPh>
    <rPh sb="6" eb="8">
      <t>ジュウジ</t>
    </rPh>
    <rPh sb="10" eb="12">
      <t>ショクイン</t>
    </rPh>
    <phoneticPr fontId="1"/>
  </si>
  <si>
    <t>試算
従事職員
（人）</t>
    <rPh sb="0" eb="2">
      <t>シサン</t>
    </rPh>
    <rPh sb="3" eb="4">
      <t>２２９９　</t>
    </rPh>
    <rPh sb="4" eb="5">
      <t>１４８６</t>
    </rPh>
    <rPh sb="5" eb="7">
      <t>ショクイン</t>
    </rPh>
    <phoneticPr fontId="1"/>
  </si>
  <si>
    <t>保育を必要としない(1号)</t>
    <rPh sb="0" eb="2">
      <t>ホイク</t>
    </rPh>
    <rPh sb="3" eb="5">
      <t>ヒツヨウ</t>
    </rPh>
    <rPh sb="11" eb="12">
      <t>ゴウ</t>
    </rPh>
    <phoneticPr fontId="1"/>
  </si>
  <si>
    <t>試算定員時
（人）</t>
    <rPh sb="0" eb="2">
      <t>シサン</t>
    </rPh>
    <rPh sb="2" eb="4">
      <t>テイイン</t>
    </rPh>
    <rPh sb="4" eb="5">
      <t>１６１７　</t>
    </rPh>
    <rPh sb="7" eb="8">
      <t>１４２７　</t>
    </rPh>
    <phoneticPr fontId="1"/>
  </si>
  <si>
    <t>試算定員計</t>
    <rPh sb="0" eb="2">
      <t>シサン</t>
    </rPh>
    <rPh sb="2" eb="4">
      <t>テイイン</t>
    </rPh>
    <phoneticPr fontId="1"/>
  </si>
  <si>
    <t>屋外遊戯場</t>
    <rPh sb="0" eb="2">
      <t>オクガイ</t>
    </rPh>
    <rPh sb="2" eb="5">
      <t>ユウギジョウ</t>
    </rPh>
    <phoneticPr fontId="1"/>
  </si>
  <si>
    <t>　　　幼稚園特例適用時は、【⑨】＋【⑦】</t>
    <rPh sb="3" eb="6">
      <t>ヨウチエン</t>
    </rPh>
    <rPh sb="6" eb="8">
      <t>トクレイ</t>
    </rPh>
    <rPh sb="8" eb="10">
      <t>テキヨウ</t>
    </rPh>
    <rPh sb="10" eb="11">
      <t>ジ</t>
    </rPh>
    <phoneticPr fontId="1"/>
  </si>
  <si>
    <t xml:space="preserve"> ⑤（②×1.98）</t>
    <phoneticPr fontId="1"/>
  </si>
  <si>
    <t xml:space="preserve"> ④　学級数に応じた面積</t>
    <phoneticPr fontId="1"/>
  </si>
  <si>
    <t xml:space="preserve"> ⑥(③×1.98）</t>
    <phoneticPr fontId="1"/>
  </si>
  <si>
    <t xml:space="preserve"> ⑦ </t>
    <phoneticPr fontId="1"/>
  </si>
  <si>
    <t>②×3.3</t>
    <phoneticPr fontId="1"/>
  </si>
  <si>
    <t>⑩</t>
    <phoneticPr fontId="1"/>
  </si>
  <si>
    <t>㎡</t>
    <phoneticPr fontId="1"/>
  </si>
  <si>
    <t>㎡</t>
    <phoneticPr fontId="1"/>
  </si>
  <si>
    <t xml:space="preserve"> ⑧</t>
    <phoneticPr fontId="1"/>
  </si>
  <si>
    <t>③×3.3</t>
    <phoneticPr fontId="1"/>
  </si>
  <si>
    <t>⑪</t>
    <phoneticPr fontId="1"/>
  </si>
  <si>
    <t>㎡</t>
    <phoneticPr fontId="1"/>
  </si>
  <si>
    <t>（Ａ）〔⑫+⑬+⑭+⑮〕</t>
    <phoneticPr fontId="1"/>
  </si>
  <si>
    <t>（Ｂ）〔⑰〕</t>
    <phoneticPr fontId="1"/>
  </si>
  <si>
    <t>試算定員</t>
    <rPh sb="0" eb="2">
      <t>シサン</t>
    </rPh>
    <rPh sb="2" eb="4">
      <t>テイイン</t>
    </rPh>
    <phoneticPr fontId="1"/>
  </si>
  <si>
    <t>設備</t>
    <phoneticPr fontId="1"/>
  </si>
  <si>
    <t>さくら組
３歳児</t>
    <rPh sb="3" eb="4">
      <t>クミ</t>
    </rPh>
    <phoneticPr fontId="15"/>
  </si>
  <si>
    <t>放送聴取設備⑫</t>
    <rPh sb="0" eb="2">
      <t>ホウソウ</t>
    </rPh>
    <rPh sb="2" eb="4">
      <t>チョウシュ</t>
    </rPh>
    <rPh sb="4" eb="6">
      <t>セツビ</t>
    </rPh>
    <phoneticPr fontId="1"/>
  </si>
  <si>
    <t>映写設備⑬</t>
    <rPh sb="0" eb="2">
      <t>エイシャ</t>
    </rPh>
    <rPh sb="2" eb="4">
      <t>セツビ</t>
    </rPh>
    <phoneticPr fontId="1"/>
  </si>
  <si>
    <t>水遊び場⑭</t>
    <rPh sb="0" eb="2">
      <t>ミズアソ</t>
    </rPh>
    <rPh sb="3" eb="4">
      <t>１４９７　</t>
    </rPh>
    <phoneticPr fontId="1"/>
  </si>
  <si>
    <t>園児清浄用設備⑮</t>
    <rPh sb="0" eb="2">
      <t>エンジ</t>
    </rPh>
    <rPh sb="2" eb="4">
      <t>ショウジョウ</t>
    </rPh>
    <rPh sb="4" eb="5">
      <t>ヨウ</t>
    </rPh>
    <rPh sb="5" eb="7">
      <t>セツビ</t>
    </rPh>
    <phoneticPr fontId="1"/>
  </si>
  <si>
    <t>図書室⑯</t>
    <phoneticPr fontId="1"/>
  </si>
  <si>
    <t>会議室⑰</t>
    <phoneticPr fontId="1"/>
  </si>
  <si>
    <t>1 乳児室(○○組)</t>
    <rPh sb="2" eb="4">
      <t>ニュウジ</t>
    </rPh>
    <rPh sb="4" eb="5">
      <t>シツ</t>
    </rPh>
    <rPh sb="8" eb="9">
      <t>１７２１　</t>
    </rPh>
    <phoneticPr fontId="1"/>
  </si>
  <si>
    <t>1 ほふく室(○○組)</t>
    <rPh sb="5" eb="6">
      <t>シツ</t>
    </rPh>
    <phoneticPr fontId="1"/>
  </si>
  <si>
    <t>1 2歳児保育室(○○組)</t>
  </si>
  <si>
    <t>1 遊戯室</t>
    <rPh sb="2" eb="5">
      <t>ユウギシツ</t>
    </rPh>
    <phoneticPr fontId="1"/>
  </si>
  <si>
    <t>※1 園庭は</t>
    <phoneticPr fontId="1"/>
  </si>
  <si>
    <t>設置階※2</t>
    <rPh sb="0" eb="2">
      <t>セッチ</t>
    </rPh>
    <rPh sb="2" eb="3">
      <t>２４７３　</t>
    </rPh>
    <phoneticPr fontId="1"/>
  </si>
  <si>
    <t>ア ２歳児に係る園庭の必要面積が園舎と同一敷地内又は隣接地内に足りない場合の代替地の要件</t>
    <rPh sb="8" eb="10">
      <t>エンテイ</t>
    </rPh>
    <rPh sb="11" eb="13">
      <t>ヒツヨウ</t>
    </rPh>
    <rPh sb="13" eb="15">
      <t>メンセキ</t>
    </rPh>
    <rPh sb="31" eb="32">
      <t>タ</t>
    </rPh>
    <rPh sb="38" eb="40">
      <t>ダイタイ</t>
    </rPh>
    <rPh sb="40" eb="41">
      <t>チ</t>
    </rPh>
    <rPh sb="42" eb="44">
      <t>ヨウケン</t>
    </rPh>
    <phoneticPr fontId="1"/>
  </si>
  <si>
    <t>ウ 満３歳以上児に外部搬入による食事を提供する場合の要件</t>
    <rPh sb="2" eb="3">
      <t>マン</t>
    </rPh>
    <rPh sb="4" eb="5">
      <t>サイ</t>
    </rPh>
    <rPh sb="5" eb="7">
      <t>イジョウ</t>
    </rPh>
    <rPh sb="7" eb="8">
      <t>１６９５</t>
    </rPh>
    <rPh sb="9" eb="11">
      <t>ガイブ</t>
    </rPh>
    <rPh sb="11" eb="13">
      <t>ハンニュウ</t>
    </rPh>
    <rPh sb="16" eb="18">
      <t>ショクジ</t>
    </rPh>
    <rPh sb="19" eb="21">
      <t>テイキョウ</t>
    </rPh>
    <rPh sb="23" eb="25">
      <t>バアイ</t>
    </rPh>
    <rPh sb="26" eb="28">
      <t>ヨウケン</t>
    </rPh>
    <phoneticPr fontId="1"/>
  </si>
  <si>
    <t>イ 乳児室、ほふく室、保育室、遊戯室又は便所（以下「保育室等」という。）を２階以上に設ける場合の要件</t>
    <rPh sb="38" eb="39">
      <t>カイ</t>
    </rPh>
    <rPh sb="39" eb="41">
      <t>イジョウ</t>
    </rPh>
    <rPh sb="42" eb="43">
      <t>モウ</t>
    </rPh>
    <rPh sb="45" eb="47">
      <t>バアイ</t>
    </rPh>
    <rPh sb="48" eb="50">
      <t>ヨウケン</t>
    </rPh>
    <phoneticPr fontId="1"/>
  </si>
  <si>
    <t>園舎と同一敷地内又は隣接地内にある園庭は、満３歳以上の園児に係る必要面積の要件を満たしているか。</t>
    <rPh sb="17" eb="19">
      <t>エンテイ</t>
    </rPh>
    <rPh sb="21" eb="22">
      <t>マン</t>
    </rPh>
    <rPh sb="23" eb="24">
      <t>サイ</t>
    </rPh>
    <rPh sb="24" eb="26">
      <t>イジョウ</t>
    </rPh>
    <rPh sb="27" eb="29">
      <t>エンジ</t>
    </rPh>
    <rPh sb="30" eb="31">
      <t>カカ</t>
    </rPh>
    <rPh sb="32" eb="34">
      <t>ヒツヨウ</t>
    </rPh>
    <rPh sb="34" eb="36">
      <t>メンセキ</t>
    </rPh>
    <rPh sb="37" eb="39">
      <t>ヨウケン</t>
    </rPh>
    <rPh sb="40" eb="41">
      <t>ミ</t>
    </rPh>
    <phoneticPr fontId="1"/>
  </si>
  <si>
    <t xml:space="preserve"> 園舎と同一敷地内又は隣接地内にある園庭の面積</t>
    <rPh sb="1" eb="2">
      <t>ソノ</t>
    </rPh>
    <rPh sb="2" eb="3">
      <t>３１６０　</t>
    </rPh>
    <rPh sb="4" eb="6">
      <t>ドウイツ</t>
    </rPh>
    <rPh sb="6" eb="8">
      <t>シキチ</t>
    </rPh>
    <rPh sb="8" eb="9">
      <t>ナイ</t>
    </rPh>
    <rPh sb="9" eb="10">
      <t>２２９３　</t>
    </rPh>
    <rPh sb="11" eb="14">
      <t>リンセツチ</t>
    </rPh>
    <rPh sb="14" eb="15">
      <t>ナイ</t>
    </rPh>
    <rPh sb="18" eb="19">
      <t>２０１７　</t>
    </rPh>
    <rPh sb="19" eb="20">
      <t>２２７２</t>
    </rPh>
    <rPh sb="21" eb="23">
      <t>メンセキ</t>
    </rPh>
    <phoneticPr fontId="1"/>
  </si>
  <si>
    <t>代替地により、満２歳の園児に係る園庭の必要面積の要件を満たせるか。</t>
    <rPh sb="0" eb="2">
      <t>ダイタイ</t>
    </rPh>
    <rPh sb="2" eb="3">
      <t>チ</t>
    </rPh>
    <rPh sb="24" eb="26">
      <t>ヨウケン</t>
    </rPh>
    <rPh sb="27" eb="28">
      <t>ミ</t>
    </rPh>
    <phoneticPr fontId="1"/>
  </si>
  <si>
    <t>（残りの必要な面積）</t>
    <rPh sb="1" eb="2">
      <t>ノコ</t>
    </rPh>
    <rPh sb="4" eb="6">
      <t>ヒツヨウ</t>
    </rPh>
    <rPh sb="7" eb="9">
      <t>メンセキ</t>
    </rPh>
    <phoneticPr fontId="1"/>
  </si>
  <si>
    <t>　</t>
  </si>
  <si>
    <t>（参考）</t>
  </si>
  <si>
    <t>（申請者住所）</t>
    <rPh sb="1" eb="4">
      <t>シンセイシャ</t>
    </rPh>
    <rPh sb="4" eb="6">
      <t>ジュウショ</t>
    </rPh>
    <phoneticPr fontId="1"/>
  </si>
  <si>
    <t>（申請者名）</t>
    <rPh sb="1" eb="4">
      <t>シンセイシャ</t>
    </rPh>
    <rPh sb="4" eb="5">
      <t>メイ</t>
    </rPh>
    <phoneticPr fontId="1"/>
  </si>
  <si>
    <t>（代表者職名　氏名）</t>
    <rPh sb="1" eb="3">
      <t>ダイヒョウ</t>
    </rPh>
    <rPh sb="3" eb="4">
      <t>シャ</t>
    </rPh>
    <rPh sb="4" eb="5">
      <t>２２６３</t>
    </rPh>
    <rPh sb="5" eb="6">
      <t>１５２３　</t>
    </rPh>
    <rPh sb="7" eb="9">
      <t>シメイ</t>
    </rPh>
    <phoneticPr fontId="1"/>
  </si>
  <si>
    <t>（所在地）</t>
    <rPh sb="1" eb="4">
      <t>ショザイチ</t>
    </rPh>
    <phoneticPr fontId="1"/>
  </si>
  <si>
    <t>園庭
(㎡)</t>
    <phoneticPr fontId="1"/>
  </si>
  <si>
    <t>教育・保育に従事する職員
　　(人）</t>
    <rPh sb="0" eb="2">
      <t>キョウイク</t>
    </rPh>
    <rPh sb="3" eb="5">
      <t>ホイク</t>
    </rPh>
    <rPh sb="6" eb="8">
      <t>ジュウジ</t>
    </rPh>
    <rPh sb="10" eb="12">
      <t>ショクイン</t>
    </rPh>
    <phoneticPr fontId="1"/>
  </si>
  <si>
    <t>学級
(学級)</t>
    <rPh sb="0" eb="2">
      <t>ガッキュウ</t>
    </rPh>
    <phoneticPr fontId="1"/>
  </si>
  <si>
    <t>学級
(学級)</t>
    <phoneticPr fontId="1"/>
  </si>
  <si>
    <t xml:space="preserve">試算
学級
(学級) </t>
    <rPh sb="0" eb="2">
      <t>シサン</t>
    </rPh>
    <phoneticPr fontId="1"/>
  </si>
  <si>
    <t>3</t>
    <phoneticPr fontId="1"/>
  </si>
  <si>
    <t>園庭
(㎡)</t>
    <phoneticPr fontId="1"/>
  </si>
  <si>
    <t>（施設名）</t>
    <phoneticPr fontId="1"/>
  </si>
  <si>
    <r>
      <t xml:space="preserve">(各園庭面積)(㎡) </t>
    </r>
    <r>
      <rPr>
        <sz val="10"/>
        <color indexed="10"/>
        <rFont val="ＭＳ ゴシック"/>
        <family val="3"/>
        <charset val="128"/>
      </rPr>
      <t>図面に範囲と面積を記載すること。</t>
    </r>
    <rPh sb="1" eb="2">
      <t>１９７８　</t>
    </rPh>
    <rPh sb="2" eb="3">
      <t>２０１７　</t>
    </rPh>
    <rPh sb="3" eb="4">
      <t>２２７２　</t>
    </rPh>
    <rPh sb="4" eb="6">
      <t>メンセキ</t>
    </rPh>
    <rPh sb="11" eb="13">
      <t>ズメン</t>
    </rPh>
    <rPh sb="14" eb="16">
      <t>ハンイ</t>
    </rPh>
    <rPh sb="17" eb="19">
      <t>メンセキ</t>
    </rPh>
    <rPh sb="20" eb="22">
      <t>キサイ</t>
    </rPh>
    <phoneticPr fontId="1"/>
  </si>
  <si>
    <t>1 園庭</t>
    <rPh sb="2" eb="4">
      <t>エンテイ</t>
    </rPh>
    <phoneticPr fontId="1"/>
  </si>
  <si>
    <t>2 中庭</t>
    <rPh sb="2" eb="3">
      <t>ナカ</t>
    </rPh>
    <rPh sb="3" eb="4">
      <t>ニワ</t>
    </rPh>
    <phoneticPr fontId="1"/>
  </si>
  <si>
    <t>4</t>
    <phoneticPr fontId="1"/>
  </si>
  <si>
    <t>3</t>
    <phoneticPr fontId="1"/>
  </si>
  <si>
    <t>食事外部搬入※3</t>
    <rPh sb="0" eb="2">
      <t>ショクジ</t>
    </rPh>
    <rPh sb="2" eb="4">
      <t>ガイブ</t>
    </rPh>
    <rPh sb="4" eb="6">
      <t>ハンニュウ</t>
    </rPh>
    <phoneticPr fontId="1"/>
  </si>
  <si>
    <t>　【任意】主幹保育教諭、指導保育教諭、助保育教諭、講師、(主幹)栄養教諭、用務員</t>
    <phoneticPr fontId="1"/>
  </si>
  <si>
    <t>幼稚園教諭
免許状授与年月日</t>
    <rPh sb="0" eb="3">
      <t>ヨウチエン</t>
    </rPh>
    <rPh sb="3" eb="5">
      <t>キョウユ</t>
    </rPh>
    <rPh sb="6" eb="8">
      <t>メンキョ</t>
    </rPh>
    <rPh sb="8" eb="9">
      <t>ジョウ</t>
    </rPh>
    <rPh sb="9" eb="11">
      <t>ジュヨ</t>
    </rPh>
    <rPh sb="11" eb="14">
      <t>ネンガッピ</t>
    </rPh>
    <phoneticPr fontId="15"/>
  </si>
  <si>
    <t>採用(予定)
年月日</t>
    <phoneticPr fontId="1"/>
  </si>
  <si>
    <t>１「職員」には、</t>
    <rPh sb="2" eb="4">
      <t>ショクイン</t>
    </rPh>
    <phoneticPr fontId="15"/>
  </si>
  <si>
    <t>２ 学級・クラス配置</t>
    <rPh sb="2" eb="4">
      <t>ガッキュウ</t>
    </rPh>
    <rPh sb="8" eb="10">
      <t>ハイチ</t>
    </rPh>
    <phoneticPr fontId="15"/>
  </si>
  <si>
    <t>名称</t>
    <rPh sb="0" eb="2">
      <t>メイショウ</t>
    </rPh>
    <phoneticPr fontId="15"/>
  </si>
  <si>
    <t>勤務形態</t>
    <rPh sb="0" eb="2">
      <t>キンム</t>
    </rPh>
    <rPh sb="2" eb="4">
      <t>ケイタイ</t>
    </rPh>
    <phoneticPr fontId="15"/>
  </si>
  <si>
    <t>　等を記載する。</t>
    <rPh sb="3" eb="5">
      <t>キサイ</t>
    </rPh>
    <phoneticPr fontId="1"/>
  </si>
  <si>
    <t>　栄養教諭、養護教諭、栄養士、調理師、医師、歯科医師、薬剤師等の名称とその取得年月日を記載する。</t>
    <phoneticPr fontId="15"/>
  </si>
  <si>
    <t>１「名称」には、</t>
    <rPh sb="2" eb="4">
      <t>メイショウ</t>
    </rPh>
    <phoneticPr fontId="15"/>
  </si>
  <si>
    <t>　各学級、クラスに属する園児の年齢を記載する（「２歳児」、「３歳児」など）を記載する。</t>
    <rPh sb="1" eb="2">
      <t>カク</t>
    </rPh>
    <rPh sb="2" eb="4">
      <t>ガッキュウ</t>
    </rPh>
    <rPh sb="9" eb="10">
      <t>ゾク</t>
    </rPh>
    <rPh sb="12" eb="14">
      <t>エンジ</t>
    </rPh>
    <rPh sb="15" eb="17">
      <t>ネンレイ</t>
    </rPh>
    <rPh sb="18" eb="20">
      <t>キサイ</t>
    </rPh>
    <rPh sb="25" eb="27">
      <t>サイジ</t>
    </rPh>
    <rPh sb="31" eb="33">
      <t>サイジ</t>
    </rPh>
    <rPh sb="38" eb="40">
      <t>キサイ</t>
    </rPh>
    <phoneticPr fontId="15"/>
  </si>
  <si>
    <t>担任</t>
    <rPh sb="0" eb="2">
      <t>タンニン</t>
    </rPh>
    <phoneticPr fontId="15"/>
  </si>
  <si>
    <t>　の名称（「さくら組」、「うさぎ組」など）を記載する。</t>
    <phoneticPr fontId="1"/>
  </si>
  <si>
    <t>３「担任」には、</t>
    <rPh sb="2" eb="4">
      <t>タンニン</t>
    </rPh>
    <phoneticPr fontId="15"/>
  </si>
  <si>
    <r>
      <t>　</t>
    </r>
    <r>
      <rPr>
        <sz val="10"/>
        <color indexed="10"/>
        <rFont val="ＭＳ ゴシック"/>
        <family val="3"/>
        <charset val="128"/>
      </rPr>
      <t>学級を担当する専任の主幹保育教諭、指導保育教諭又は保育教諭（１人以上）、</t>
    </r>
    <rPh sb="13" eb="15">
      <t>ホイク</t>
    </rPh>
    <rPh sb="15" eb="17">
      <t>キョウユ</t>
    </rPh>
    <rPh sb="24" eb="25">
      <t>マタ</t>
    </rPh>
    <phoneticPr fontId="1"/>
  </si>
  <si>
    <t>　クラスを担当する保育教諭など　の氏名を記載する。</t>
    <rPh sb="5" eb="7">
      <t>タントウ</t>
    </rPh>
    <rPh sb="9" eb="11">
      <t>ホイク</t>
    </rPh>
    <rPh sb="11" eb="13">
      <t>キョウユ</t>
    </rPh>
    <phoneticPr fontId="15"/>
  </si>
  <si>
    <t>未取得</t>
    <rPh sb="0" eb="1">
      <t>ミ</t>
    </rPh>
    <rPh sb="1" eb="3">
      <t>シュトク</t>
    </rPh>
    <phoneticPr fontId="1"/>
  </si>
  <si>
    <t>園長</t>
    <rPh sb="0" eb="2">
      <t>エンチョウ</t>
    </rPh>
    <phoneticPr fontId="15"/>
  </si>
  <si>
    <t>調理員</t>
    <rPh sb="0" eb="3">
      <t>チョウリイン</t>
    </rPh>
    <phoneticPr fontId="15"/>
  </si>
  <si>
    <t>栄養士登録
S59.4.13</t>
    <rPh sb="0" eb="3">
      <t>エイヨウシ</t>
    </rPh>
    <rPh sb="3" eb="5">
      <t>トウロク</t>
    </rPh>
    <phoneticPr fontId="1"/>
  </si>
  <si>
    <t>うさぎ組
２歳児</t>
    <rPh sb="3" eb="4">
      <t>クミ</t>
    </rPh>
    <phoneticPr fontId="15"/>
  </si>
  <si>
    <t>歯科医師</t>
    <rPh sb="0" eb="4">
      <t>シカイシ</t>
    </rPh>
    <phoneticPr fontId="1"/>
  </si>
  <si>
    <t>　　担任の場合は、担当する学級・クラスの名称を記入する。</t>
    <rPh sb="5" eb="7">
      <t>バアイ</t>
    </rPh>
    <rPh sb="20" eb="22">
      <t>メイショウ</t>
    </rPh>
    <phoneticPr fontId="15"/>
  </si>
  <si>
    <r>
      <t>　</t>
    </r>
    <r>
      <rPr>
        <sz val="10"/>
        <color indexed="10"/>
        <rFont val="ＭＳ ゴシック"/>
        <family val="3"/>
        <charset val="128"/>
      </rPr>
      <t>２歳児以下のクラス（施設型給付ではない一時預かり事業などは除く。）</t>
    </r>
    <phoneticPr fontId="15"/>
  </si>
  <si>
    <t>園長</t>
  </si>
  <si>
    <t>保育教諭</t>
  </si>
  <si>
    <t>主幹保育教諭</t>
    <rPh sb="0" eb="2">
      <t>シュカン</t>
    </rPh>
    <phoneticPr fontId="1"/>
  </si>
  <si>
    <t>学校歯科医</t>
  </si>
  <si>
    <t>学校医</t>
  </si>
  <si>
    <t>学校薬剤師</t>
  </si>
  <si>
    <t>その他資格
取得年月日</t>
    <rPh sb="2" eb="3">
      <t>タ</t>
    </rPh>
    <rPh sb="3" eb="5">
      <t>シカク</t>
    </rPh>
    <rPh sb="6" eb="8">
      <t>シュトク</t>
    </rPh>
    <rPh sb="8" eb="11">
      <t>ネンガッピ</t>
    </rPh>
    <phoneticPr fontId="1"/>
  </si>
  <si>
    <t>保育士登録
年月日</t>
    <rPh sb="0" eb="3">
      <t>ホイクシ</t>
    </rPh>
    <rPh sb="3" eb="5">
      <t>トウロク</t>
    </rPh>
    <rPh sb="6" eb="9">
      <t>ネンガッピ</t>
    </rPh>
    <phoneticPr fontId="15"/>
  </si>
  <si>
    <t>幼稚園教諭
免許状授与
年月日</t>
    <rPh sb="0" eb="3">
      <t>ヨウチエン</t>
    </rPh>
    <rPh sb="3" eb="5">
      <t>キョウユ</t>
    </rPh>
    <rPh sb="6" eb="8">
      <t>メンキョ</t>
    </rPh>
    <rPh sb="8" eb="9">
      <t>ジョウ</t>
    </rPh>
    <rPh sb="9" eb="11">
      <t>ジュヨ</t>
    </rPh>
    <rPh sb="12" eb="15">
      <t>ネンガッピ</t>
    </rPh>
    <phoneticPr fontId="15"/>
  </si>
  <si>
    <t>小学校教諭1種
S55.3.15</t>
    <rPh sb="0" eb="3">
      <t>ショウガッコウ</t>
    </rPh>
    <rPh sb="3" eb="5">
      <t>キョウユ</t>
    </rPh>
    <rPh sb="6" eb="7">
      <t>シュ</t>
    </rPh>
    <phoneticPr fontId="1"/>
  </si>
  <si>
    <t>２「園児」には、</t>
    <rPh sb="2" eb="4">
      <t>エンジ</t>
    </rPh>
    <phoneticPr fontId="15"/>
  </si>
  <si>
    <r>
      <t>　</t>
    </r>
    <r>
      <rPr>
        <sz val="10"/>
        <color indexed="10"/>
        <rFont val="ＭＳ ゴシック"/>
        <family val="3"/>
        <charset val="128"/>
      </rPr>
      <t>３歳児以上の学級（原則、学年で同一年齢児３５人以下で編制）、</t>
    </r>
    <rPh sb="2" eb="4">
      <t>サイジ</t>
    </rPh>
    <rPh sb="4" eb="6">
      <t>イジョウ</t>
    </rPh>
    <rPh sb="7" eb="9">
      <t>ガッキュウ</t>
    </rPh>
    <rPh sb="10" eb="12">
      <t>ゲンソク</t>
    </rPh>
    <rPh sb="13" eb="15">
      <t>ガクネン</t>
    </rPh>
    <rPh sb="27" eb="29">
      <t>ヘンセイ</t>
    </rPh>
    <phoneticPr fontId="15"/>
  </si>
  <si>
    <t xml:space="preserve">○第１号、第２号及び第６号の要件
</t>
    <phoneticPr fontId="1"/>
  </si>
  <si>
    <t>(1)</t>
    <phoneticPr fontId="1"/>
  </si>
  <si>
    <t>(2)</t>
    <phoneticPr fontId="1"/>
  </si>
  <si>
    <t>　保育室等が設けられている次の表の左欄に掲げる階に応じ、同表の中欄に掲げる区分ごとに、それぞれ同表の右欄に掲げる設備が１以上設けられていること。</t>
    <phoneticPr fontId="1"/>
  </si>
  <si>
    <t>１　屋内階段
２　屋外階段</t>
    <phoneticPr fontId="1"/>
  </si>
  <si>
    <t>１　建築基準法施行令第１２３条第１項各号又は同条第３項各号に規定する構造の屋内階段
２　屋外階段</t>
    <phoneticPr fontId="1"/>
  </si>
  <si>
    <t>１　建築基準法施行令第１２３条第１項各号又は同条第３項各号に規定する構造の屋内階段
２　建築基準法施行令第１２３条第２項各号に規定する構造の屋外階段</t>
    <phoneticPr fontId="1"/>
  </si>
  <si>
    <t>(3)</t>
    <phoneticPr fontId="1"/>
  </si>
  <si>
    <t>(4)</t>
    <phoneticPr fontId="1"/>
  </si>
  <si>
    <t>ア　スプリンクラー設備その他これに類するもので自動式のものが設けられていること。</t>
    <phoneticPr fontId="1"/>
  </si>
  <si>
    <t>イ　調理用器具の種類に応じて有効な自動消火装置が設けられ、かつ、当該調理室の外部への延焼を防止するために必要な措置が講じられていること。</t>
    <phoneticPr fontId="1"/>
  </si>
  <si>
    <t>(5)</t>
    <phoneticPr fontId="1"/>
  </si>
  <si>
    <t>　壁及び天井の室内に面する部分の仕上げを不燃材料でしていること。</t>
    <phoneticPr fontId="1"/>
  </si>
  <si>
    <t>(6)</t>
    <phoneticPr fontId="1"/>
  </si>
  <si>
    <t>　保育室等その他園児が出入し、又は通行する場所に、園児の転落事故を防止する設備が設けられていること。</t>
    <phoneticPr fontId="1"/>
  </si>
  <si>
    <t>(7)</t>
    <phoneticPr fontId="1"/>
  </si>
  <si>
    <t xml:space="preserve">　非常警報器具又は非常警報設備及び消防機関へ火災を通報する設備が設けられていること。  </t>
    <phoneticPr fontId="1"/>
  </si>
  <si>
    <t>(8)</t>
    <phoneticPr fontId="1"/>
  </si>
  <si>
    <t xml:space="preserve">　カーテン、敷物、建具等で可燃性のものについて防炎処理が施されていること。 </t>
    <phoneticPr fontId="1"/>
  </si>
  <si>
    <r>
      <rPr>
        <sz val="9"/>
        <color indexed="10"/>
        <rFont val="ＭＳ ゴシック"/>
        <family val="3"/>
        <charset val="128"/>
      </rPr>
      <t>内法</t>
    </r>
    <r>
      <rPr>
        <sz val="9"/>
        <rFont val="ＭＳ ゴシック"/>
        <family val="3"/>
        <charset val="128"/>
      </rPr>
      <t>面積(㎡)</t>
    </r>
    <rPh sb="0" eb="2">
      <t>ウチノリ</t>
    </rPh>
    <rPh sb="2" eb="4">
      <t>メンセキ</t>
    </rPh>
    <phoneticPr fontId="1"/>
  </si>
  <si>
    <t>※1 2歳児の園庭代替地が必要→黄アのシートを入力　※2 2階以上に乳児室等を設置→黄イのシートを入力　※3 食事を外部搬入→黄ウのシートを入力</t>
    <rPh sb="4" eb="5">
      <t>サイ</t>
    </rPh>
    <rPh sb="7" eb="8">
      <t>２０１７　</t>
    </rPh>
    <rPh sb="8" eb="9">
      <t>２２７２　</t>
    </rPh>
    <rPh sb="9" eb="12">
      <t>ダイタイチ</t>
    </rPh>
    <rPh sb="13" eb="15">
      <t>ヒツヨウ</t>
    </rPh>
    <rPh sb="16" eb="17">
      <t>キ</t>
    </rPh>
    <rPh sb="42" eb="43">
      <t>キ</t>
    </rPh>
    <rPh sb="63" eb="64">
      <t>キ</t>
    </rPh>
    <phoneticPr fontId="1"/>
  </si>
  <si>
    <t>雇用形態</t>
    <rPh sb="0" eb="2">
      <t>コヨウ</t>
    </rPh>
    <rPh sb="2" eb="4">
      <t>ケイタイ</t>
    </rPh>
    <phoneticPr fontId="1"/>
  </si>
  <si>
    <t>正規</t>
    <rPh sb="0" eb="2">
      <t>セイキ</t>
    </rPh>
    <phoneticPr fontId="1"/>
  </si>
  <si>
    <t>非正規</t>
    <rPh sb="0" eb="3">
      <t>ヒセイキ</t>
    </rPh>
    <phoneticPr fontId="1"/>
  </si>
  <si>
    <t>４「その他の資格取得年月日」には、</t>
    <rPh sb="4" eb="5">
      <t>タ</t>
    </rPh>
    <rPh sb="6" eb="8">
      <t>シカク</t>
    </rPh>
    <phoneticPr fontId="15"/>
  </si>
  <si>
    <t>５「摘要」には、</t>
    <rPh sb="2" eb="4">
      <t>テキヨウ</t>
    </rPh>
    <phoneticPr fontId="15"/>
  </si>
  <si>
    <t>２「勤務形態」は、</t>
    <rPh sb="2" eb="4">
      <t>キンム</t>
    </rPh>
    <rPh sb="4" eb="6">
      <t>ケイタイ</t>
    </rPh>
    <phoneticPr fontId="15"/>
  </si>
  <si>
    <t>３「雇用形態」は、</t>
    <rPh sb="2" eb="4">
      <t>コヨウ</t>
    </rPh>
    <rPh sb="4" eb="6">
      <t>ケイタイ</t>
    </rPh>
    <phoneticPr fontId="15"/>
  </si>
  <si>
    <t>　それ以外の場合は、摘要欄に雇用形態を記入する。</t>
    <rPh sb="3" eb="5">
      <t>イガイ</t>
    </rPh>
    <rPh sb="6" eb="8">
      <t>バアイ</t>
    </rPh>
    <rPh sb="10" eb="12">
      <t>テキヨウ</t>
    </rPh>
    <rPh sb="12" eb="13">
      <t>ラン</t>
    </rPh>
    <rPh sb="14" eb="16">
      <t>コヨウ</t>
    </rPh>
    <rPh sb="16" eb="18">
      <t>ケイタイ</t>
    </rPh>
    <rPh sb="19" eb="21">
      <t>キニュウ</t>
    </rPh>
    <phoneticPr fontId="1"/>
  </si>
  <si>
    <t>　常勤または非常勤を選択する（就業規則で定める所定労働時間で勤務する場合、「常勤」を選択。それ以外は「非常勤」を選択。）。</t>
    <rPh sb="1" eb="3">
      <t>ジョウキン</t>
    </rPh>
    <rPh sb="6" eb="9">
      <t>ヒジョウキン</t>
    </rPh>
    <rPh sb="10" eb="12">
      <t>センタク</t>
    </rPh>
    <rPh sb="15" eb="17">
      <t>シュウギョウ</t>
    </rPh>
    <rPh sb="17" eb="19">
      <t>キソク</t>
    </rPh>
    <rPh sb="20" eb="21">
      <t>サダ</t>
    </rPh>
    <rPh sb="23" eb="25">
      <t>ショテイ</t>
    </rPh>
    <rPh sb="25" eb="27">
      <t>ロウドウ</t>
    </rPh>
    <rPh sb="27" eb="29">
      <t>ジカン</t>
    </rPh>
    <rPh sb="30" eb="32">
      <t>キンム</t>
    </rPh>
    <rPh sb="34" eb="36">
      <t>バアイ</t>
    </rPh>
    <rPh sb="38" eb="40">
      <t>ジョウキン</t>
    </rPh>
    <rPh sb="42" eb="44">
      <t>センタク</t>
    </rPh>
    <rPh sb="47" eb="49">
      <t>イガイ</t>
    </rPh>
    <rPh sb="51" eb="54">
      <t>ヒジョウキン</t>
    </rPh>
    <rPh sb="56" eb="58">
      <t>センタク</t>
    </rPh>
    <phoneticPr fontId="15"/>
  </si>
  <si>
    <t>2 2歳児保育室(○○組)</t>
    <phoneticPr fontId="1"/>
  </si>
  <si>
    <t>4 3歳児保育室(○○組)</t>
    <phoneticPr fontId="1"/>
  </si>
  <si>
    <t>5 3歳児保育室(○○組)</t>
    <phoneticPr fontId="1"/>
  </si>
  <si>
    <t>3 2歳児保育室(○○組)</t>
    <phoneticPr fontId="1"/>
  </si>
  <si>
    <t>6 3歳児保育室(○○組)</t>
    <phoneticPr fontId="1"/>
  </si>
  <si>
    <t>7 4歳児保育室(○○組)</t>
    <rPh sb="11" eb="12">
      <t>クミ</t>
    </rPh>
    <phoneticPr fontId="1"/>
  </si>
  <si>
    <t>8 4歳児保育室（○○組）</t>
    <rPh sb="3" eb="5">
      <t>サイジ</t>
    </rPh>
    <rPh sb="5" eb="8">
      <t>ホイクシツ</t>
    </rPh>
    <rPh sb="11" eb="12">
      <t>グミ</t>
    </rPh>
    <phoneticPr fontId="1"/>
  </si>
  <si>
    <t>9 4歳児保育室（○○組）</t>
    <rPh sb="3" eb="5">
      <t>サイジ</t>
    </rPh>
    <rPh sb="5" eb="8">
      <t>ホイクシツ</t>
    </rPh>
    <rPh sb="11" eb="12">
      <t>グミ</t>
    </rPh>
    <phoneticPr fontId="1"/>
  </si>
  <si>
    <t>10 5歳児保育室（○○組）</t>
    <rPh sb="4" eb="6">
      <t>サイジ</t>
    </rPh>
    <rPh sb="6" eb="9">
      <t>ホイクシツ</t>
    </rPh>
    <rPh sb="12" eb="13">
      <t>グミ</t>
    </rPh>
    <phoneticPr fontId="1"/>
  </si>
  <si>
    <t>11 5歳児保育室（○○組）</t>
    <phoneticPr fontId="1"/>
  </si>
  <si>
    <t>12 5歳児保育室（○○組）</t>
    <phoneticPr fontId="1"/>
  </si>
  <si>
    <t>受入可能人数</t>
    <rPh sb="0" eb="2">
      <t>ウケイレ</t>
    </rPh>
    <rPh sb="2" eb="4">
      <t>カノウ</t>
    </rPh>
    <rPh sb="4" eb="6">
      <t>ニンズウ</t>
    </rPh>
    <phoneticPr fontId="1"/>
  </si>
  <si>
    <t>受入可能人数</t>
    <rPh sb="0" eb="1">
      <t>ウ</t>
    </rPh>
    <rPh sb="1" eb="2">
      <t>イ</t>
    </rPh>
    <rPh sb="2" eb="4">
      <t>カノウ</t>
    </rPh>
    <rPh sb="4" eb="6">
      <t>ニンズウ</t>
    </rPh>
    <phoneticPr fontId="1"/>
  </si>
  <si>
    <t>・乳児室
・ほふく室
・保育室(㎡）</t>
    <rPh sb="1" eb="3">
      <t>ニュウジ</t>
    </rPh>
    <rPh sb="3" eb="4">
      <t>シツ</t>
    </rPh>
    <rPh sb="9" eb="10">
      <t>１９７６　</t>
    </rPh>
    <rPh sb="12" eb="15">
      <t>ホイクシツ</t>
    </rPh>
    <phoneticPr fontId="1"/>
  </si>
  <si>
    <t>・乳児室
・ほふく室
・保育室</t>
    <rPh sb="1" eb="3">
      <t>ニュウジ</t>
    </rPh>
    <rPh sb="3" eb="4">
      <t>シツ</t>
    </rPh>
    <rPh sb="9" eb="10">
      <t>１９７６　</t>
    </rPh>
    <rPh sb="12" eb="15">
      <t>ホイクシツ</t>
    </rPh>
    <phoneticPr fontId="1"/>
  </si>
  <si>
    <t>③</t>
    <phoneticPr fontId="1"/>
  </si>
  <si>
    <t>・乳児室
・ほふく室
・保育室(㎡)
※特例適用有の場合、2～5歳児は「-」で表示</t>
    <rPh sb="1" eb="3">
      <t>ニュウジ</t>
    </rPh>
    <rPh sb="3" eb="4">
      <t>シツ</t>
    </rPh>
    <rPh sb="9" eb="10">
      <t>１９７６　</t>
    </rPh>
    <rPh sb="12" eb="15">
      <t>ホイクシツ</t>
    </rPh>
    <rPh sb="20" eb="22">
      <t>トクレイ</t>
    </rPh>
    <rPh sb="22" eb="24">
      <t>テキヨウ</t>
    </rPh>
    <rPh sb="24" eb="25">
      <t>アリ</t>
    </rPh>
    <rPh sb="26" eb="28">
      <t>バアイ</t>
    </rPh>
    <rPh sb="32" eb="34">
      <t>サイジ</t>
    </rPh>
    <rPh sb="39" eb="41">
      <t>ヒョウジ</t>
    </rPh>
    <phoneticPr fontId="1"/>
  </si>
  <si>
    <t>保育室面積基準判定(特例適用の有無は関わらない）</t>
    <rPh sb="0" eb="3">
      <t>ホイクシツ</t>
    </rPh>
    <rPh sb="3" eb="5">
      <t>メンセキ</t>
    </rPh>
    <rPh sb="5" eb="7">
      <t>キジュン</t>
    </rPh>
    <rPh sb="7" eb="9">
      <t>ハンテイ</t>
    </rPh>
    <rPh sb="10" eb="12">
      <t>トクレイ</t>
    </rPh>
    <rPh sb="12" eb="14">
      <t>テキヨウ</t>
    </rPh>
    <rPh sb="15" eb="17">
      <t>ウム</t>
    </rPh>
    <rPh sb="18" eb="19">
      <t>カカ</t>
    </rPh>
    <phoneticPr fontId="1"/>
  </si>
  <si>
    <t>【幼稚園からの移行特例】</t>
    <rPh sb="1" eb="4">
      <t>ヨウチエン</t>
    </rPh>
    <rPh sb="7" eb="9">
      <t>イコウ</t>
    </rPh>
    <rPh sb="9" eb="11">
      <t>トクレイ</t>
    </rPh>
    <phoneticPr fontId="1"/>
  </si>
  <si>
    <t>学級数</t>
  </si>
  <si>
    <t>面積(㎡)</t>
  </si>
  <si>
    <t>2学級以下</t>
  </si>
  <si>
    <t>330＋30×（学級数－1）</t>
  </si>
  <si>
    <t>3学級以上</t>
  </si>
  <si>
    <t>400＋80×（学級数－3）</t>
  </si>
  <si>
    <t>遊戯室は</t>
    <rPh sb="0" eb="3">
      <t>ユウギシツ</t>
    </rPh>
    <phoneticPr fontId="1"/>
  </si>
  <si>
    <t>1学級</t>
    <rPh sb="1" eb="3">
      <t>ガッキュウ</t>
    </rPh>
    <phoneticPr fontId="1"/>
  </si>
  <si>
    <t>2学級以上</t>
    <rPh sb="1" eb="3">
      <t>ガッキュウ</t>
    </rPh>
    <rPh sb="3" eb="5">
      <t>イジョウ</t>
    </rPh>
    <phoneticPr fontId="1"/>
  </si>
  <si>
    <t>180㎡</t>
    <phoneticPr fontId="1"/>
  </si>
  <si>
    <t>320＋100×(学級数-2)</t>
    <rPh sb="9" eb="11">
      <t>ガッキュウ</t>
    </rPh>
    <rPh sb="11" eb="12">
      <t>スウ</t>
    </rPh>
    <phoneticPr fontId="1"/>
  </si>
  <si>
    <t>　＋(0歳児×1.65㎡)＋（1歳児×3.3㎡）</t>
    <rPh sb="4" eb="5">
      <t>サイ</t>
    </rPh>
    <rPh sb="5" eb="6">
      <t>ジ</t>
    </rPh>
    <rPh sb="16" eb="18">
      <t>サイジ</t>
    </rPh>
    <phoneticPr fontId="1"/>
  </si>
  <si>
    <t>　＋（2歳児×3.3㎡）</t>
    <rPh sb="4" eb="5">
      <t>サイ</t>
    </rPh>
    <rPh sb="5" eb="6">
      <t>ジ</t>
    </rPh>
    <phoneticPr fontId="1"/>
  </si>
  <si>
    <t>①園舎</t>
    <rPh sb="1" eb="3">
      <t>エンシャ</t>
    </rPh>
    <phoneticPr fontId="1"/>
  </si>
  <si>
    <t>②園庭</t>
    <rPh sb="1" eb="3">
      <t>エンテイ</t>
    </rPh>
    <phoneticPr fontId="1"/>
  </si>
  <si>
    <t>③保育室</t>
    <rPh sb="1" eb="4">
      <t>ホイクシツ</t>
    </rPh>
    <phoneticPr fontId="1"/>
  </si>
  <si>
    <t>　2歳以上の子ども一人につき1.98㎡を要することは適用しない。</t>
    <rPh sb="2" eb="5">
      <t>サイイジョウ</t>
    </rPh>
    <rPh sb="6" eb="7">
      <t>コ</t>
    </rPh>
    <rPh sb="9" eb="11">
      <t>ヒトリ</t>
    </rPh>
    <rPh sb="20" eb="21">
      <t>ヨウ</t>
    </rPh>
    <rPh sb="26" eb="28">
      <t>テキヨウ</t>
    </rPh>
    <phoneticPr fontId="1"/>
  </si>
  <si>
    <t>（各室面積）図面に各室の用途と内法面積を記載すること。</t>
  </si>
  <si>
    <t>備考</t>
    <rPh sb="0" eb="2">
      <t>ビコウ</t>
    </rPh>
    <phoneticPr fontId="1"/>
  </si>
  <si>
    <t>専用部分のみ記入。
※保育室との兼用部分は保育室として算入。</t>
    <rPh sb="0" eb="2">
      <t>センヨウ</t>
    </rPh>
    <rPh sb="2" eb="4">
      <t>ブブン</t>
    </rPh>
    <rPh sb="6" eb="8">
      <t>キニュウ</t>
    </rPh>
    <rPh sb="11" eb="14">
      <t>ホイクシツ</t>
    </rPh>
    <rPh sb="16" eb="18">
      <t>ケンヨウ</t>
    </rPh>
    <rPh sb="18" eb="20">
      <t>ブブン</t>
    </rPh>
    <rPh sb="21" eb="24">
      <t>ホイクシツ</t>
    </rPh>
    <rPh sb="27" eb="29">
      <t>サンニュウ</t>
    </rPh>
    <phoneticPr fontId="1"/>
  </si>
  <si>
    <t>保育室（室）</t>
    <rPh sb="0" eb="3">
      <t>ホイクシツ</t>
    </rPh>
    <rPh sb="4" eb="5">
      <t>シツ</t>
    </rPh>
    <phoneticPr fontId="1"/>
  </si>
  <si>
    <t>13 その他①</t>
    <rPh sb="5" eb="6">
      <t>タ</t>
    </rPh>
    <phoneticPr fontId="1"/>
  </si>
  <si>
    <t>14 その他②</t>
    <rPh sb="5" eb="6">
      <t>タ</t>
    </rPh>
    <phoneticPr fontId="1"/>
  </si>
  <si>
    <t>※満3歳児の保育室面積について
満3歳児で別に学級編成する場合は、3歳児保育室に記入。2歳児保育室で引き続き保育する場合は、2歳児保育室に記入する。</t>
    <rPh sb="1" eb="2">
      <t>マン</t>
    </rPh>
    <rPh sb="3" eb="4">
      <t>サイ</t>
    </rPh>
    <rPh sb="4" eb="5">
      <t>ジ</t>
    </rPh>
    <rPh sb="6" eb="9">
      <t>ホイクシツ</t>
    </rPh>
    <rPh sb="9" eb="11">
      <t>メンセキ</t>
    </rPh>
    <rPh sb="16" eb="17">
      <t>マン</t>
    </rPh>
    <rPh sb="18" eb="20">
      <t>サイジ</t>
    </rPh>
    <rPh sb="21" eb="22">
      <t>ベツ</t>
    </rPh>
    <rPh sb="23" eb="25">
      <t>ガッキュウ</t>
    </rPh>
    <rPh sb="25" eb="27">
      <t>ヘンセイ</t>
    </rPh>
    <rPh sb="29" eb="31">
      <t>バアイ</t>
    </rPh>
    <rPh sb="34" eb="36">
      <t>サイジ</t>
    </rPh>
    <rPh sb="36" eb="39">
      <t>ホイクシツ</t>
    </rPh>
    <rPh sb="40" eb="42">
      <t>キニュウ</t>
    </rPh>
    <rPh sb="44" eb="46">
      <t>サイジ</t>
    </rPh>
    <rPh sb="46" eb="49">
      <t>ホイクシツ</t>
    </rPh>
    <rPh sb="50" eb="51">
      <t>ヒ</t>
    </rPh>
    <rPh sb="52" eb="53">
      <t>ツヅ</t>
    </rPh>
    <rPh sb="54" eb="56">
      <t>ホイク</t>
    </rPh>
    <rPh sb="58" eb="60">
      <t>バアイ</t>
    </rPh>
    <rPh sb="63" eb="65">
      <t>サイジ</t>
    </rPh>
    <rPh sb="65" eb="68">
      <t>ホイクシツ</t>
    </rPh>
    <rPh sb="69" eb="71">
      <t>キニュウ</t>
    </rPh>
    <phoneticPr fontId="1"/>
  </si>
  <si>
    <t>学級
(学級)</t>
    <phoneticPr fontId="1"/>
  </si>
  <si>
    <t>（補足説明欄）この欄には、特に説明が必要なものがあれば記載してください。</t>
    <phoneticPr fontId="1"/>
  </si>
  <si>
    <t>○第１号から第８号までの要件に該当するものであること。</t>
    <phoneticPr fontId="1"/>
  </si>
  <si>
    <t>　正規または非正規を選択する。</t>
    <rPh sb="1" eb="3">
      <t>セイキ</t>
    </rPh>
    <rPh sb="6" eb="9">
      <t>ヒセイキ</t>
    </rPh>
    <rPh sb="10" eb="12">
      <t>センタク</t>
    </rPh>
    <phoneticPr fontId="15"/>
  </si>
  <si>
    <r>
      <t>１　建築基準法施行令（昭和２５年政令第３３８号）第１２３条第１項各号又は同条第３項各号に規定する構造の屋内階段（ただし、同条第１項の場合においては，当該階段の構造は，建築物の１階から２階までの部分に限り、屋内と階段室とは、バルコニー又は付室を通じて連絡することとし、かつ、</t>
    </r>
    <r>
      <rPr>
        <sz val="12"/>
        <color indexed="8"/>
        <rFont val="ＭＳ ゴシック"/>
        <family val="3"/>
        <charset val="128"/>
      </rPr>
      <t>同条第３項第３号、第４号及び第１０号</t>
    </r>
    <r>
      <rPr>
        <sz val="12"/>
        <rFont val="ＭＳ ゴシック"/>
        <family val="3"/>
        <charset val="128"/>
      </rPr>
      <t>を満たすものとする。）
２　待避上有効なバルコニー
３　建築基準法第２条第７号の２に規定する準耐火構造の屋外傾斜路又はこれに準ずる設備
４　屋外階段</t>
    </r>
    <phoneticPr fontId="1"/>
  </si>
  <si>
    <r>
      <t>１　建築基準法施行令第１２３条第１項各号又は同条第３項各号に規定する構造の屋内階段（ただし、同条第１項の場合においては、当該階段の構造は、建築物の１階から３階までの部分に限り、屋内と階段室とは、バルコニー又は付室を通じて連絡することとし、かつ、</t>
    </r>
    <r>
      <rPr>
        <sz val="12"/>
        <color indexed="8"/>
        <rFont val="ＭＳ ゴシック"/>
        <family val="3"/>
        <charset val="128"/>
      </rPr>
      <t>同条第３項第３号、第４号及び第１０号</t>
    </r>
    <r>
      <rPr>
        <sz val="12"/>
        <rFont val="ＭＳ ゴシック"/>
        <family val="3"/>
        <charset val="128"/>
      </rPr>
      <t xml:space="preserve">を満たすものとする。）
２　建築基準法第２条第７号に規定する耐火構造の屋外傾斜路又はこれに準ずる設備
３　屋外階段
</t>
    </r>
    <phoneticPr fontId="1"/>
  </si>
  <si>
    <r>
      <t>１ 建築基準法施行令第１２３条第１項各号又は同条第３項各号に規定する構造の屋内階段（ただし、同条第１項の場合においては、当該階段の構造は、建築物の１階から保育室等が設けられている階までの部分に限り、屋内と階段室とは、バルコニー又は</t>
    </r>
    <r>
      <rPr>
        <sz val="12"/>
        <color indexed="8"/>
        <rFont val="ＭＳ ゴシック"/>
        <family val="3"/>
        <charset val="128"/>
      </rPr>
      <t>付室（階段室が同条第３項第２号に規定する構造を有する場合を除き、同号に規定する構造を有するものに限る。）を通じて連絡することとし、かつ、同項第３号、第４号及び第１０号</t>
    </r>
    <r>
      <rPr>
        <sz val="12"/>
        <rFont val="ＭＳ ゴシック"/>
        <family val="3"/>
        <charset val="128"/>
      </rPr>
      <t xml:space="preserve">を満たすものとする。）
２ 建築基準法第２条第７号に規定する耐火構造の屋外傾斜路
３ 建築基準法施行令第１２３条第２項各号に規定する構造の屋外階段
</t>
    </r>
    <phoneticPr fontId="1"/>
  </si>
  <si>
    <t>○建築基準法（昭和２５年法律第２０１号）第２条第９号の２に規定する耐火建築物で、園児の待避上必要な設備を備えるとき。</t>
    <rPh sb="33" eb="35">
      <t>タイカ</t>
    </rPh>
    <rPh sb="35" eb="38">
      <t>ケンチクブツ</t>
    </rPh>
    <phoneticPr fontId="1"/>
  </si>
  <si>
    <t>　耐火建築物であること。</t>
    <phoneticPr fontId="1"/>
  </si>
  <si>
    <r>
      <t>【幼保連携型認定こども園又は幼稚園型認定こども園】　※</t>
    </r>
    <r>
      <rPr>
        <sz val="12"/>
        <color indexed="10"/>
        <rFont val="ＭＳ ゴシック"/>
        <family val="3"/>
        <charset val="128"/>
      </rPr>
      <t>新設、</t>
    </r>
    <r>
      <rPr>
        <sz val="12"/>
        <rFont val="ＭＳ ゴシック"/>
        <family val="3"/>
        <charset val="128"/>
      </rPr>
      <t>幼稚園から移行</t>
    </r>
    <r>
      <rPr>
        <sz val="12"/>
        <color indexed="10"/>
        <rFont val="ＭＳ ゴシック"/>
        <family val="3"/>
        <charset val="128"/>
      </rPr>
      <t>用</t>
    </r>
    <rPh sb="1" eb="3">
      <t>ヨウホ</t>
    </rPh>
    <rPh sb="3" eb="5">
      <t>レンケイ</t>
    </rPh>
    <rPh sb="5" eb="6">
      <t>ガタ</t>
    </rPh>
    <rPh sb="6" eb="8">
      <t>ニンテイ</t>
    </rPh>
    <rPh sb="11" eb="12">
      <t>エン</t>
    </rPh>
    <rPh sb="12" eb="13">
      <t>マタ</t>
    </rPh>
    <rPh sb="14" eb="18">
      <t>ヨウチエンガタ</t>
    </rPh>
    <rPh sb="18" eb="20">
      <t>ニンテイ</t>
    </rPh>
    <rPh sb="23" eb="24">
      <t>エン</t>
    </rPh>
    <rPh sb="30" eb="33">
      <t>ヨウチエン</t>
    </rPh>
    <rPh sb="35" eb="37">
      <t>イコウ</t>
    </rPh>
    <rPh sb="37" eb="38">
      <t>ヨウ</t>
    </rPh>
    <phoneticPr fontId="1"/>
  </si>
  <si>
    <t>　【必置】園長、保育教諭、調理員、学校医、学校歯科医、学校薬剤師</t>
    <phoneticPr fontId="15"/>
  </si>
  <si>
    <t>　幼保連携型認定こども園においては、令和12年3月31日までの経過措置期間中は、幼稚園教諭免許状又は保育士資格のどちらか一方の
　免許・資格を有していれば、保育教諭、助保育教諭及び講師（保育教諭及び助保育教諭に準ずる職務に従事する者に限る。）に
　なることができる。</t>
    <rPh sb="1" eb="8">
      <t>ヨウホレンケイガタニンテイ</t>
    </rPh>
    <rPh sb="11" eb="12">
      <t>エン</t>
    </rPh>
    <rPh sb="18" eb="20">
      <t>レイワ</t>
    </rPh>
    <rPh sb="48" eb="49">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</si>
</sst>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0_);[Red]\(0.00\)"/>
    <numFmt numFmtId="177" formatCode="#,##0.00_ "/>
    <numFmt numFmtId="178" formatCode="#,##0_ "/>
    <numFmt numFmtId="179" formatCode="#,##0.00_);[Red]\(#,##0.00\)"/>
    <numFmt numFmtId="180" formatCode="#,##0.00;&quot;▲ &quot;#,##0.00"/>
    <numFmt numFmtId="181" formatCode="#,##0;&quot;▲ &quot;#,##0"/>
    <numFmt numFmtId="182" formatCode="0_ "/>
    <numFmt numFmtId="183" formatCode="#,##0.00_ &quot;㎡&quot;"/>
    <numFmt numFmtId="184" formatCode="0.00&quot;㎡&quot;"/>
    <numFmt numFmtId="185" formatCode="#,##0.0;&quot;▲ &quot;#,##0.0"/>
    <numFmt numFmtId="186" formatCode="&quot;(&quot;#&quot;階建)&quot;"/>
    <numFmt numFmtId="187" formatCode="&quot;(&quot;#&quot;)&quot;"/>
    <numFmt numFmtId="188" formatCode="&quot;(&quot;#,##0.0&quot;)&quot;"/>
    <numFmt numFmtId="189" formatCode="&quot;(&quot;#,##0.00&quot;)&quot;"/>
    <numFmt numFmtId="190" formatCode="00"/>
    <numFmt numFmtId="191" formatCode="[$-411]ge\.m\.d;@"/>
    <numFmt numFmtId="192" formatCode="&quot;(&quot;0.00&quot;㎡)&quot;"/>
  </numFmts>
  <fonts count="45" x14ac:knownFonts="1">
    <font>
      <sz val="11"/>
      <name val="ＭＳ Ｐゴシック"/>
      <family val="3"/>
      <charset val="128"/>
    </font>
    <font>
      <sz val="6"/>
      <name val="ＭＳ Ｐゴシック"/>
      <family val="3"/>
      <charset val="128"/>
    </font>
    <font>
      <sz val="12"/>
      <name val="ＭＳ ゴシック"/>
      <family val="3"/>
      <charset val="128"/>
    </font>
    <font>
      <sz val="12"/>
      <color indexed="12"/>
      <name val="ＭＳ ゴシック"/>
      <family val="3"/>
      <charset val="128"/>
    </font>
    <font>
      <sz val="11"/>
      <name val="ＭＳ Ｐゴシック"/>
      <family val="3"/>
      <charset val="128"/>
    </font>
    <font>
      <sz val="9"/>
      <name val="ＭＳ ゴシック"/>
      <family val="3"/>
      <charset val="128"/>
    </font>
    <font>
      <b/>
      <sz val="16"/>
      <name val="ＭＳ ゴシック"/>
      <family val="3"/>
      <charset val="128"/>
    </font>
    <font>
      <sz val="14"/>
      <name val="ＭＳ ゴシック"/>
      <family val="3"/>
      <charset val="128"/>
    </font>
    <font>
      <b/>
      <sz val="12"/>
      <name val="ＭＳ ゴシック"/>
      <family val="3"/>
      <charset val="128"/>
    </font>
    <font>
      <sz val="12"/>
      <name val="ＭＳ Ｐゴシック"/>
      <family val="3"/>
      <charset val="128"/>
    </font>
    <font>
      <b/>
      <sz val="14"/>
      <name val="ＭＳ ゴシック"/>
      <family val="3"/>
      <charset val="128"/>
    </font>
    <font>
      <sz val="14"/>
      <color indexed="12"/>
      <name val="ＭＳ 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6"/>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sz val="12"/>
      <color indexed="10"/>
      <name val="ＭＳ ゴシック"/>
      <family val="3"/>
      <charset val="128"/>
    </font>
    <font>
      <sz val="9"/>
      <color indexed="81"/>
      <name val="ＭＳ Ｐゴシック"/>
      <family val="3"/>
      <charset val="128"/>
    </font>
    <font>
      <b/>
      <sz val="9"/>
      <color indexed="81"/>
      <name val="ＭＳ Ｐゴシック"/>
      <family val="3"/>
      <charset val="128"/>
    </font>
    <font>
      <sz val="10.5"/>
      <name val="ＭＳ 明朝"/>
      <family val="1"/>
      <charset val="128"/>
    </font>
    <font>
      <sz val="10"/>
      <name val="Symbol"/>
      <family val="1"/>
      <charset val="2"/>
    </font>
    <font>
      <sz val="12"/>
      <name val="ＭＳ 明朝"/>
      <family val="1"/>
      <charset val="128"/>
    </font>
    <font>
      <sz val="10"/>
      <color indexed="10"/>
      <name val="ＭＳ ゴシック"/>
      <family val="3"/>
      <charset val="128"/>
    </font>
    <font>
      <b/>
      <sz val="10"/>
      <name val="ＭＳ ゴシック"/>
      <family val="3"/>
      <charset val="128"/>
    </font>
    <font>
      <sz val="9"/>
      <color indexed="10"/>
      <name val="ＭＳ ゴシック"/>
      <family val="3"/>
      <charset val="128"/>
    </font>
    <font>
      <sz val="10"/>
      <color indexed="81"/>
      <name val="ＭＳ Ｐゴシック"/>
      <family val="3"/>
      <charset val="128"/>
    </font>
    <font>
      <sz val="12"/>
      <color indexed="8"/>
      <name val="ＭＳ ゴシック"/>
      <family val="3"/>
      <charset val="128"/>
    </font>
    <font>
      <sz val="11"/>
      <color rgb="FFFF0000"/>
      <name val="ＭＳ ゴシック"/>
      <family val="3"/>
      <charset val="128"/>
    </font>
    <font>
      <sz val="12"/>
      <color rgb="FF0070C0"/>
      <name val="ＭＳ ゴシック"/>
      <family val="3"/>
      <charset val="128"/>
    </font>
    <font>
      <sz val="12"/>
      <color rgb="FFFF0000"/>
      <name val="ＭＳ ゴシック"/>
      <family val="3"/>
      <charset val="128"/>
    </font>
    <font>
      <sz val="14"/>
      <color rgb="FF002060"/>
      <name val="ＭＳ ゴシック"/>
      <family val="3"/>
      <charset val="128"/>
    </font>
    <font>
      <sz val="12"/>
      <color theme="3"/>
      <name val="ＭＳ ゴシック"/>
      <family val="3"/>
      <charset val="128"/>
    </font>
    <font>
      <sz val="12"/>
      <color rgb="FF00B0F0"/>
      <name val="ＭＳ ゴシック"/>
      <family val="3"/>
      <charset val="128"/>
    </font>
    <font>
      <sz val="12"/>
      <color theme="9" tint="-0.499984740745262"/>
      <name val="ＭＳ ゴシック"/>
      <family val="3"/>
      <charset val="128"/>
    </font>
    <font>
      <sz val="11"/>
      <color theme="9" tint="-0.499984740745262"/>
      <name val="ＭＳ ゴシック"/>
      <family val="3"/>
      <charset val="128"/>
    </font>
    <font>
      <sz val="14"/>
      <color rgb="FF0000FF"/>
      <name val="ＭＳ ゴシック"/>
      <family val="3"/>
      <charset val="128"/>
    </font>
    <font>
      <sz val="9"/>
      <color theme="9" tint="-0.499984740745262"/>
      <name val="ＭＳ ゴシック"/>
      <family val="3"/>
      <charset val="128"/>
    </font>
    <font>
      <sz val="9"/>
      <color rgb="FF000000"/>
      <name val="ＭＳ 明朝"/>
      <family val="1"/>
      <charset val="128"/>
    </font>
    <font>
      <sz val="12"/>
      <color theme="1"/>
      <name val="ＭＳ ゴシック"/>
      <family val="3"/>
      <charset val="128"/>
    </font>
    <font>
      <b/>
      <sz val="12"/>
      <color theme="1"/>
      <name val="ＭＳ ゴシック"/>
      <family val="3"/>
      <charset val="128"/>
    </font>
    <font>
      <sz val="14"/>
      <color theme="3"/>
      <name val="ＭＳ ゴシック"/>
      <family val="3"/>
      <charset val="128"/>
    </font>
    <font>
      <sz val="14"/>
      <color rgb="FF00206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0" tint="-0.34998626667073579"/>
        <bgColor indexed="64"/>
      </patternFill>
    </fill>
    <fill>
      <patternFill patternType="solid">
        <fgColor rgb="FF00B0F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s>
  <borders count="18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style="thin">
        <color indexed="64"/>
      </top>
      <bottom style="thin">
        <color indexed="64"/>
      </bottom>
      <diagonal/>
    </border>
    <border>
      <left style="thin">
        <color indexed="64"/>
      </left>
      <right style="thick">
        <color indexed="64"/>
      </right>
      <top/>
      <bottom/>
      <diagonal/>
    </border>
    <border>
      <left/>
      <right style="thick">
        <color indexed="64"/>
      </right>
      <top/>
      <bottom style="thick">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diagonalDown="1">
      <left style="dashed">
        <color indexed="64"/>
      </left>
      <right style="dashed">
        <color indexed="64"/>
      </right>
      <top style="thin">
        <color indexed="64"/>
      </top>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dotted">
        <color indexed="64"/>
      </left>
      <right style="dotted">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style="thin">
        <color indexed="64"/>
      </top>
      <bottom style="double">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right style="medium">
        <color indexed="64"/>
      </right>
      <top style="thin">
        <color indexed="64"/>
      </top>
      <bottom style="dotted">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Down="1">
      <left/>
      <right/>
      <top style="thin">
        <color indexed="64"/>
      </top>
      <bottom style="thin">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style="medium">
        <color indexed="64"/>
      </right>
      <top style="thin">
        <color indexed="64"/>
      </top>
      <bottom/>
      <diagonal style="thin">
        <color indexed="64"/>
      </diagonal>
    </border>
    <border diagonalDown="1">
      <left/>
      <right style="medium">
        <color indexed="64"/>
      </right>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dashed">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diagonal/>
    </border>
    <border>
      <left style="thick">
        <color indexed="64"/>
      </left>
      <right/>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bottom style="thick">
        <color indexed="64"/>
      </bottom>
      <diagonal/>
    </border>
    <border diagonalDown="1">
      <left style="thin">
        <color indexed="64"/>
      </left>
      <right/>
      <top style="thick">
        <color indexed="64"/>
      </top>
      <bottom style="thin">
        <color indexed="64"/>
      </bottom>
      <diagonal style="thin">
        <color indexed="64"/>
      </diagonal>
    </border>
    <border diagonalDown="1">
      <left/>
      <right/>
      <top style="thick">
        <color indexed="64"/>
      </top>
      <bottom style="thin">
        <color indexed="64"/>
      </bottom>
      <diagonal style="thin">
        <color indexed="64"/>
      </diagonal>
    </border>
    <border diagonalDown="1">
      <left/>
      <right style="thick">
        <color indexed="64"/>
      </right>
      <top style="thick">
        <color indexed="64"/>
      </top>
      <bottom style="thin">
        <color indexed="64"/>
      </bottom>
      <diagonal style="thin">
        <color indexed="64"/>
      </diagonal>
    </border>
    <border diagonalDown="1">
      <left/>
      <right style="thick">
        <color indexed="64"/>
      </right>
      <top style="thin">
        <color indexed="64"/>
      </top>
      <bottom style="thin">
        <color indexed="64"/>
      </bottom>
      <diagonal style="thin">
        <color indexed="64"/>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diagonalDown="1">
      <left/>
      <right/>
      <top style="thin">
        <color indexed="64"/>
      </top>
      <bottom/>
      <diagonal style="thin">
        <color indexed="64"/>
      </diagonal>
    </border>
    <border diagonalDown="1">
      <left/>
      <right style="thick">
        <color indexed="64"/>
      </right>
      <top style="thin">
        <color indexed="64"/>
      </top>
      <bottom/>
      <diagonal style="thin">
        <color indexed="64"/>
      </diagonal>
    </border>
    <border diagonalDown="1">
      <left style="thin">
        <color indexed="64"/>
      </left>
      <right/>
      <top/>
      <bottom style="thick">
        <color indexed="64"/>
      </bottom>
      <diagonal style="thin">
        <color indexed="64"/>
      </diagonal>
    </border>
    <border diagonalDown="1">
      <left/>
      <right/>
      <top/>
      <bottom style="thick">
        <color indexed="64"/>
      </bottom>
      <diagonal style="thin">
        <color indexed="64"/>
      </diagonal>
    </border>
    <border diagonalDown="1">
      <left/>
      <right style="thick">
        <color indexed="64"/>
      </right>
      <top/>
      <bottom style="thick">
        <color indexed="64"/>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thin">
        <color indexed="64"/>
      </right>
      <top/>
      <bottom style="thick">
        <color indexed="64"/>
      </bottom>
      <diagonal style="thin">
        <color indexed="64"/>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thick">
        <color indexed="64"/>
      </top>
      <bottom/>
      <diagonal/>
    </border>
    <border diagonalDown="1">
      <left/>
      <right style="thick">
        <color indexed="64"/>
      </right>
      <top/>
      <bottom style="thin">
        <color indexed="64"/>
      </bottom>
      <diagonal style="thin">
        <color indexed="64"/>
      </diagonal>
    </border>
    <border>
      <left/>
      <right style="thick">
        <color indexed="64"/>
      </right>
      <top style="thick">
        <color indexed="64"/>
      </top>
      <bottom style="thin">
        <color indexed="64"/>
      </bottom>
      <diagonal/>
    </border>
    <border diagonalDown="1">
      <left/>
      <right style="thin">
        <color indexed="64"/>
      </right>
      <top/>
      <bottom/>
      <diagonal style="thin">
        <color indexed="64"/>
      </diagonal>
    </border>
  </borders>
  <cellStyleXfs count="3">
    <xf numFmtId="0" fontId="0" fillId="0" borderId="0">
      <alignment vertical="center"/>
    </xf>
    <xf numFmtId="0" fontId="2" fillId="0" borderId="0">
      <alignment vertical="center"/>
    </xf>
    <xf numFmtId="0" fontId="4" fillId="0" borderId="0"/>
  </cellStyleXfs>
  <cellXfs count="73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2" xfId="0" applyFont="1" applyBorder="1">
      <alignment vertical="center"/>
    </xf>
    <xf numFmtId="0" fontId="7" fillId="0" borderId="0" xfId="0" applyFont="1">
      <alignment vertical="center"/>
    </xf>
    <xf numFmtId="0" fontId="2" fillId="0" borderId="2" xfId="0" applyFont="1" applyBorder="1" applyAlignment="1">
      <alignment vertical="top" wrapText="1"/>
    </xf>
    <xf numFmtId="0" fontId="2" fillId="0" borderId="2" xfId="0" applyFont="1" applyBorder="1" applyAlignment="1">
      <alignment vertical="top"/>
    </xf>
    <xf numFmtId="0" fontId="2" fillId="0" borderId="13" xfId="0" applyFont="1" applyBorder="1">
      <alignment vertical="center"/>
    </xf>
    <xf numFmtId="0" fontId="2" fillId="0" borderId="14" xfId="0" applyFont="1" applyBorder="1" applyAlignment="1">
      <alignment horizontal="center" vertical="center"/>
    </xf>
    <xf numFmtId="0" fontId="10" fillId="0" borderId="0" xfId="0" applyFont="1">
      <alignment vertical="center"/>
    </xf>
    <xf numFmtId="0" fontId="2" fillId="0" borderId="15" xfId="0" applyFont="1" applyBorder="1" applyAlignment="1">
      <alignment horizontal="center" vertical="center"/>
    </xf>
    <xf numFmtId="0" fontId="2" fillId="0" borderId="16" xfId="0" applyFont="1" applyBorder="1">
      <alignment vertical="center"/>
    </xf>
    <xf numFmtId="0" fontId="2" fillId="0" borderId="17" xfId="0" applyFont="1" applyBorder="1" applyAlignment="1">
      <alignment horizontal="center" vertical="center"/>
    </xf>
    <xf numFmtId="0" fontId="8" fillId="0" borderId="0" xfId="0" applyFont="1">
      <alignment vertical="center"/>
    </xf>
    <xf numFmtId="0" fontId="6"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vertical="center" wrapText="1"/>
    </xf>
    <xf numFmtId="0" fontId="12" fillId="0" borderId="12" xfId="0" applyFont="1" applyBorder="1" applyAlignment="1">
      <alignment vertical="center" wrapText="1"/>
    </xf>
    <xf numFmtId="0" fontId="2" fillId="0" borderId="18" xfId="0" applyFont="1" applyBorder="1">
      <alignment vertical="center"/>
    </xf>
    <xf numFmtId="0" fontId="7" fillId="0" borderId="19" xfId="0" applyFont="1" applyBorder="1">
      <alignment vertical="center"/>
    </xf>
    <xf numFmtId="0" fontId="13" fillId="0" borderId="0" xfId="0" applyFont="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vertical="center" wrapText="1"/>
    </xf>
    <xf numFmtId="0" fontId="10" fillId="0" borderId="25" xfId="0" applyFont="1" applyBorder="1" applyAlignment="1">
      <alignment horizontal="left" vertical="center"/>
    </xf>
    <xf numFmtId="0" fontId="14" fillId="0" borderId="25" xfId="0" applyFont="1" applyBorder="1" applyAlignment="1">
      <alignment horizontal="left" vertical="center"/>
    </xf>
    <xf numFmtId="181" fontId="2" fillId="0" borderId="0" xfId="1" applyNumberFormat="1">
      <alignment vertical="center"/>
    </xf>
    <xf numFmtId="181" fontId="2" fillId="0" borderId="0" xfId="1" applyNumberFormat="1" applyAlignment="1">
      <alignment horizontal="center" vertical="center"/>
    </xf>
    <xf numFmtId="181" fontId="16" fillId="0" borderId="0" xfId="1" applyNumberFormat="1" applyFont="1">
      <alignment vertical="center"/>
    </xf>
    <xf numFmtId="181" fontId="2" fillId="0" borderId="2" xfId="1" applyNumberFormat="1" applyBorder="1" applyAlignment="1">
      <alignment horizontal="center" vertical="center" shrinkToFit="1"/>
    </xf>
    <xf numFmtId="181" fontId="2" fillId="0" borderId="7" xfId="1" applyNumberFormat="1" applyBorder="1" applyAlignment="1">
      <alignment horizontal="center" vertical="center"/>
    </xf>
    <xf numFmtId="181" fontId="2" fillId="0" borderId="12" xfId="1" applyNumberFormat="1" applyBorder="1" applyAlignment="1">
      <alignment horizontal="center" vertical="center"/>
    </xf>
    <xf numFmtId="181" fontId="3" fillId="0" borderId="12" xfId="1" applyNumberFormat="1" applyFont="1" applyBorder="1">
      <alignment vertical="center"/>
    </xf>
    <xf numFmtId="185" fontId="3" fillId="0" borderId="12" xfId="1" applyNumberFormat="1" applyFont="1" applyBorder="1">
      <alignment vertical="center"/>
    </xf>
    <xf numFmtId="49" fontId="2" fillId="0" borderId="12" xfId="1" applyNumberFormat="1" applyBorder="1" applyAlignment="1">
      <alignment horizontal="center" vertical="center"/>
    </xf>
    <xf numFmtId="181" fontId="2" fillId="0" borderId="3" xfId="1" applyNumberFormat="1" applyBorder="1" applyAlignment="1">
      <alignment horizontal="center" vertical="center"/>
    </xf>
    <xf numFmtId="181" fontId="3" fillId="0" borderId="3" xfId="1" applyNumberFormat="1" applyFont="1" applyBorder="1">
      <alignment vertical="center"/>
    </xf>
    <xf numFmtId="181" fontId="17" fillId="0" borderId="0" xfId="1" applyNumberFormat="1" applyFont="1">
      <alignment vertical="center"/>
    </xf>
    <xf numFmtId="181" fontId="16" fillId="0" borderId="0" xfId="1" applyNumberFormat="1" applyFont="1" applyAlignment="1"/>
    <xf numFmtId="181" fontId="18" fillId="0" borderId="0" xfId="1" applyNumberFormat="1" applyFont="1" applyAlignment="1">
      <alignment horizontal="left" vertical="center"/>
    </xf>
    <xf numFmtId="49" fontId="18" fillId="0" borderId="0" xfId="1" applyNumberFormat="1" applyFont="1" applyAlignment="1">
      <alignment horizontal="left" vertical="center"/>
    </xf>
    <xf numFmtId="49" fontId="2" fillId="0" borderId="0" xfId="1" applyNumberFormat="1" applyAlignment="1">
      <alignment horizontal="center" vertical="center"/>
    </xf>
    <xf numFmtId="181" fontId="2" fillId="0" borderId="0" xfId="1" applyNumberFormat="1" applyAlignment="1">
      <alignment horizontal="center" vertical="center" shrinkToFit="1"/>
    </xf>
    <xf numFmtId="181" fontId="18" fillId="0" borderId="0" xfId="1" applyNumberFormat="1" applyFont="1">
      <alignment vertical="center"/>
    </xf>
    <xf numFmtId="181" fontId="18" fillId="0" borderId="0" xfId="1" applyNumberFormat="1" applyFont="1" applyAlignment="1">
      <alignment horizontal="center" vertical="center"/>
    </xf>
    <xf numFmtId="0" fontId="16" fillId="0" borderId="0" xfId="1" applyFont="1">
      <alignment vertical="center"/>
    </xf>
    <xf numFmtId="0" fontId="2" fillId="0" borderId="0" xfId="1">
      <alignment vertical="center"/>
    </xf>
    <xf numFmtId="181" fontId="3" fillId="3" borderId="12" xfId="1" applyNumberFormat="1" applyFont="1" applyFill="1" applyBorder="1">
      <alignment vertical="center"/>
    </xf>
    <xf numFmtId="181" fontId="2" fillId="0" borderId="2" xfId="1" applyNumberFormat="1" applyBorder="1" applyAlignment="1">
      <alignment horizontal="center" vertical="center"/>
    </xf>
    <xf numFmtId="181" fontId="2" fillId="0" borderId="26" xfId="1" applyNumberFormat="1" applyBorder="1">
      <alignment vertical="center"/>
    </xf>
    <xf numFmtId="181" fontId="2" fillId="3" borderId="27" xfId="1" applyNumberFormat="1" applyFill="1" applyBorder="1">
      <alignment vertical="center"/>
    </xf>
    <xf numFmtId="185" fontId="3" fillId="0" borderId="9" xfId="1" applyNumberFormat="1" applyFont="1" applyBorder="1">
      <alignment vertical="center"/>
    </xf>
    <xf numFmtId="0" fontId="7" fillId="3" borderId="12" xfId="0" applyFont="1" applyFill="1" applyBorder="1" applyAlignment="1">
      <alignment horizontal="center" vertical="center"/>
    </xf>
    <xf numFmtId="183" fontId="2" fillId="0" borderId="0" xfId="0" applyNumberFormat="1" applyFont="1">
      <alignment vertical="center"/>
    </xf>
    <xf numFmtId="177" fontId="2" fillId="0" borderId="0" xfId="0" applyNumberFormat="1" applyFont="1">
      <alignment vertical="center"/>
    </xf>
    <xf numFmtId="181" fontId="16" fillId="0" borderId="0" xfId="1" applyNumberFormat="1" applyFont="1" applyAlignment="1">
      <alignment vertical="center" wrapText="1"/>
    </xf>
    <xf numFmtId="181" fontId="5" fillId="0" borderId="0" xfId="1" applyNumberFormat="1" applyFont="1" applyAlignment="1">
      <alignment horizontal="right" vertical="center"/>
    </xf>
    <xf numFmtId="181" fontId="31" fillId="0" borderId="12" xfId="1" applyNumberFormat="1" applyFont="1" applyBorder="1">
      <alignment vertical="center"/>
    </xf>
    <xf numFmtId="180" fontId="31" fillId="0" borderId="12" xfId="1" applyNumberFormat="1" applyFont="1" applyBorder="1">
      <alignment vertical="center"/>
    </xf>
    <xf numFmtId="181" fontId="31" fillId="0" borderId="12" xfId="1" applyNumberFormat="1" applyFont="1" applyBorder="1" applyAlignment="1">
      <alignment horizontal="right" vertical="center"/>
    </xf>
    <xf numFmtId="181" fontId="31" fillId="0" borderId="0" xfId="1" applyNumberFormat="1" applyFont="1">
      <alignment vertical="center"/>
    </xf>
    <xf numFmtId="181" fontId="3" fillId="0" borderId="0" xfId="1" applyNumberFormat="1" applyFont="1">
      <alignment vertical="center"/>
    </xf>
    <xf numFmtId="181" fontId="32" fillId="0" borderId="0" xfId="1" applyNumberFormat="1" applyFont="1">
      <alignment vertical="center"/>
    </xf>
    <xf numFmtId="181" fontId="2" fillId="0" borderId="3" xfId="1" applyNumberFormat="1" applyBorder="1" applyAlignment="1">
      <alignment horizontal="center" vertical="center" shrinkToFit="1"/>
    </xf>
    <xf numFmtId="0" fontId="7" fillId="0" borderId="1" xfId="0" applyFont="1" applyBorder="1">
      <alignment vertical="center"/>
    </xf>
    <xf numFmtId="0" fontId="11" fillId="0" borderId="3" xfId="0" applyFont="1" applyBorder="1" applyAlignment="1">
      <alignment horizontal="right" vertical="center"/>
    </xf>
    <xf numFmtId="0" fontId="11" fillId="0" borderId="3" xfId="0" applyFont="1" applyBorder="1">
      <alignment vertical="center"/>
    </xf>
    <xf numFmtId="0" fontId="11" fillId="0" borderId="28" xfId="0" applyFont="1" applyBorder="1">
      <alignment vertical="center"/>
    </xf>
    <xf numFmtId="0" fontId="2" fillId="0" borderId="4" xfId="0" applyFont="1" applyBorder="1" applyAlignment="1">
      <alignment vertical="top"/>
    </xf>
    <xf numFmtId="0" fontId="2" fillId="0" borderId="6" xfId="0" applyFont="1" applyBorder="1" applyAlignment="1">
      <alignment horizontal="center" vertical="center"/>
    </xf>
    <xf numFmtId="176" fontId="2" fillId="0" borderId="1" xfId="0" applyNumberFormat="1" applyFont="1" applyBorder="1">
      <alignment vertical="center"/>
    </xf>
    <xf numFmtId="0" fontId="32" fillId="0" borderId="5" xfId="0" applyFont="1" applyBorder="1">
      <alignment vertical="center"/>
    </xf>
    <xf numFmtId="177" fontId="11" fillId="0" borderId="28" xfId="0" applyNumberFormat="1" applyFont="1" applyBorder="1">
      <alignment vertical="center"/>
    </xf>
    <xf numFmtId="179" fontId="11" fillId="0" borderId="28" xfId="0" applyNumberFormat="1" applyFont="1" applyBorder="1">
      <alignment vertical="center"/>
    </xf>
    <xf numFmtId="0" fontId="7" fillId="0" borderId="29" xfId="0" applyFont="1" applyBorder="1">
      <alignment vertical="center"/>
    </xf>
    <xf numFmtId="0" fontId="7" fillId="0" borderId="25" xfId="0" applyFont="1" applyBorder="1">
      <alignment vertical="center"/>
    </xf>
    <xf numFmtId="177" fontId="33" fillId="0" borderId="25" xfId="0" applyNumberFormat="1" applyFont="1" applyBorder="1">
      <alignment vertical="center"/>
    </xf>
    <xf numFmtId="177" fontId="11" fillId="0" borderId="25" xfId="0" applyNumberFormat="1" applyFont="1" applyBorder="1">
      <alignment vertical="center"/>
    </xf>
    <xf numFmtId="0" fontId="34" fillId="0" borderId="0" xfId="0" applyFont="1" applyAlignment="1">
      <alignment horizontal="right" vertical="center"/>
    </xf>
    <xf numFmtId="0" fontId="2" fillId="0" borderId="1" xfId="0" applyFont="1" applyBorder="1" applyAlignment="1">
      <alignment vertical="center" wrapText="1"/>
    </xf>
    <xf numFmtId="179" fontId="11" fillId="0" borderId="3" xfId="0" applyNumberFormat="1" applyFont="1" applyBorder="1">
      <alignment vertical="center"/>
    </xf>
    <xf numFmtId="2" fontId="33" fillId="0" borderId="8" xfId="0" applyNumberFormat="1" applyFont="1" applyBorder="1">
      <alignment vertical="center"/>
    </xf>
    <xf numFmtId="2" fontId="33" fillId="0" borderId="2" xfId="0" applyNumberFormat="1" applyFont="1" applyBorder="1">
      <alignment vertical="center"/>
    </xf>
    <xf numFmtId="179" fontId="11" fillId="0" borderId="2" xfId="0" applyNumberFormat="1" applyFont="1" applyBorder="1">
      <alignment vertical="center"/>
    </xf>
    <xf numFmtId="177" fontId="11" fillId="0" borderId="10" xfId="0" applyNumberFormat="1" applyFont="1" applyBorder="1">
      <alignment vertical="center"/>
    </xf>
    <xf numFmtId="177" fontId="33" fillId="0" borderId="10" xfId="0" applyNumberFormat="1" applyFont="1" applyBorder="1">
      <alignment vertical="center"/>
    </xf>
    <xf numFmtId="0" fontId="2" fillId="0" borderId="5" xfId="0" applyFont="1" applyBorder="1" applyAlignment="1">
      <alignment horizontal="left" vertical="center"/>
    </xf>
    <xf numFmtId="177" fontId="3" fillId="0" borderId="0" xfId="0" applyNumberFormat="1" applyFont="1">
      <alignment vertical="center"/>
    </xf>
    <xf numFmtId="177" fontId="33" fillId="0" borderId="30" xfId="0" applyNumberFormat="1" applyFont="1" applyBorder="1">
      <alignment vertical="center"/>
    </xf>
    <xf numFmtId="0" fontId="2" fillId="0" borderId="26" xfId="0" applyFont="1" applyBorder="1">
      <alignment vertical="center"/>
    </xf>
    <xf numFmtId="0" fontId="2" fillId="0" borderId="31" xfId="0" applyFont="1" applyBorder="1">
      <alignment vertical="center"/>
    </xf>
    <xf numFmtId="178" fontId="3" fillId="0" borderId="0" xfId="0" applyNumberFormat="1" applyFont="1">
      <alignment vertical="center"/>
    </xf>
    <xf numFmtId="0" fontId="7" fillId="0" borderId="32" xfId="0" applyFont="1" applyBorder="1">
      <alignment vertical="center"/>
    </xf>
    <xf numFmtId="183" fontId="33" fillId="0" borderId="28" xfId="0" applyNumberFormat="1" applyFont="1" applyBorder="1">
      <alignment vertical="center"/>
    </xf>
    <xf numFmtId="0" fontId="2" fillId="0" borderId="33" xfId="0" applyFont="1" applyBorder="1">
      <alignment vertical="center"/>
    </xf>
    <xf numFmtId="187" fontId="31" fillId="0" borderId="12" xfId="1" applyNumberFormat="1" applyFont="1" applyBorder="1">
      <alignment vertical="center"/>
    </xf>
    <xf numFmtId="188" fontId="31" fillId="0" borderId="12" xfId="1" applyNumberFormat="1" applyFont="1" applyBorder="1">
      <alignment vertical="center"/>
    </xf>
    <xf numFmtId="0" fontId="2" fillId="4" borderId="34" xfId="0" applyFont="1" applyFill="1" applyBorder="1" applyAlignment="1">
      <alignment horizontal="center" vertical="center"/>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2" fillId="4" borderId="37"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39" xfId="0" applyFont="1" applyFill="1" applyBorder="1" applyAlignment="1">
      <alignment horizontal="center" vertical="center"/>
    </xf>
    <xf numFmtId="0" fontId="10" fillId="5" borderId="40" xfId="0" applyFont="1" applyFill="1" applyBorder="1" applyAlignment="1">
      <alignment horizontal="center" vertical="center"/>
    </xf>
    <xf numFmtId="0" fontId="7" fillId="5" borderId="40" xfId="0" applyFont="1" applyFill="1" applyBorder="1" applyAlignment="1">
      <alignment horizontal="center" vertical="center"/>
    </xf>
    <xf numFmtId="49" fontId="2" fillId="0" borderId="3" xfId="0" applyNumberFormat="1" applyFont="1" applyBorder="1">
      <alignment vertical="center"/>
    </xf>
    <xf numFmtId="49" fontId="2" fillId="0" borderId="12" xfId="0" applyNumberFormat="1" applyFont="1" applyBorder="1">
      <alignment vertical="center"/>
    </xf>
    <xf numFmtId="49" fontId="2" fillId="0" borderId="24" xfId="0" applyNumberFormat="1" applyFont="1" applyBorder="1">
      <alignment vertical="center"/>
    </xf>
    <xf numFmtId="0" fontId="12" fillId="0" borderId="27" xfId="0" applyFont="1" applyBorder="1" applyAlignment="1">
      <alignment vertical="center" wrapText="1"/>
    </xf>
    <xf numFmtId="0" fontId="12" fillId="0" borderId="41" xfId="0" applyFont="1" applyBorder="1" applyAlignment="1">
      <alignment horizontal="center" vertical="center"/>
    </xf>
    <xf numFmtId="0" fontId="10" fillId="5" borderId="42" xfId="0" applyFont="1" applyFill="1" applyBorder="1" applyAlignment="1">
      <alignment horizontal="center" vertical="center"/>
    </xf>
    <xf numFmtId="190" fontId="2" fillId="0" borderId="0" xfId="1" applyNumberFormat="1">
      <alignment vertical="center"/>
    </xf>
    <xf numFmtId="181" fontId="2" fillId="0" borderId="0" xfId="1" applyNumberFormat="1" applyAlignment="1">
      <alignment horizontal="left" vertical="center"/>
    </xf>
    <xf numFmtId="181" fontId="18" fillId="0" borderId="12" xfId="1" applyNumberFormat="1" applyFont="1" applyBorder="1" applyAlignment="1">
      <alignment horizontal="center" vertical="center" wrapText="1"/>
    </xf>
    <xf numFmtId="181" fontId="35" fillId="0" borderId="0" xfId="1" applyNumberFormat="1" applyFont="1">
      <alignment vertical="center"/>
    </xf>
    <xf numFmtId="0" fontId="2" fillId="6" borderId="12" xfId="1" applyFill="1" applyBorder="1" applyAlignment="1">
      <alignment horizontal="center" vertical="center"/>
    </xf>
    <xf numFmtId="187" fontId="31" fillId="0" borderId="12" xfId="1" applyNumberFormat="1" applyFont="1" applyBorder="1" applyAlignment="1">
      <alignment horizontal="right" vertical="center"/>
    </xf>
    <xf numFmtId="181" fontId="2" fillId="6" borderId="12" xfId="1" applyNumberFormat="1" applyFill="1" applyBorder="1" applyAlignment="1" applyProtection="1">
      <alignment horizontal="right" vertical="center"/>
      <protection locked="0"/>
    </xf>
    <xf numFmtId="181" fontId="2" fillId="6" borderId="27" xfId="1" applyNumberFormat="1" applyFill="1" applyBorder="1" applyAlignment="1" applyProtection="1">
      <alignment horizontal="right" vertical="center"/>
      <protection locked="0"/>
    </xf>
    <xf numFmtId="181" fontId="2" fillId="6" borderId="12" xfId="1" applyNumberFormat="1" applyFill="1" applyBorder="1" applyProtection="1">
      <alignment vertical="center"/>
      <protection locked="0"/>
    </xf>
    <xf numFmtId="181" fontId="5" fillId="6" borderId="0" xfId="1" applyNumberFormat="1" applyFont="1" applyFill="1" applyAlignment="1" applyProtection="1">
      <alignment horizontal="left" vertical="center" shrinkToFit="1"/>
      <protection locked="0"/>
    </xf>
    <xf numFmtId="178" fontId="2" fillId="6" borderId="43" xfId="1" applyNumberFormat="1" applyFill="1" applyBorder="1" applyProtection="1">
      <alignment vertical="center"/>
      <protection locked="0"/>
    </xf>
    <xf numFmtId="178" fontId="2" fillId="6" borderId="43" xfId="1" applyNumberFormat="1" applyFill="1" applyBorder="1" applyAlignment="1" applyProtection="1">
      <alignment horizontal="center" vertical="center"/>
      <protection locked="0"/>
    </xf>
    <xf numFmtId="181" fontId="5" fillId="0" borderId="44" xfId="1" applyNumberFormat="1" applyFont="1" applyBorder="1" applyAlignment="1">
      <alignment vertical="center" wrapText="1"/>
    </xf>
    <xf numFmtId="49" fontId="16" fillId="6" borderId="45" xfId="1" applyNumberFormat="1" applyFont="1" applyFill="1" applyBorder="1" applyAlignment="1" applyProtection="1">
      <alignment vertical="top" wrapText="1"/>
      <protection locked="0"/>
    </xf>
    <xf numFmtId="177" fontId="2" fillId="6" borderId="46" xfId="1" applyNumberFormat="1" applyFill="1" applyBorder="1" applyProtection="1">
      <alignment vertical="center"/>
      <protection locked="0"/>
    </xf>
    <xf numFmtId="49" fontId="16" fillId="6" borderId="47" xfId="1" applyNumberFormat="1" applyFont="1" applyFill="1" applyBorder="1" applyAlignment="1" applyProtection="1">
      <alignment vertical="top" wrapText="1"/>
      <protection locked="0"/>
    </xf>
    <xf numFmtId="181" fontId="18" fillId="0" borderId="48" xfId="1" applyNumberFormat="1" applyFont="1" applyBorder="1">
      <alignment vertical="center"/>
    </xf>
    <xf numFmtId="0" fontId="18" fillId="0" borderId="49" xfId="1" applyFont="1" applyBorder="1" applyAlignment="1">
      <alignment horizontal="center" vertical="center"/>
    </xf>
    <xf numFmtId="181" fontId="18" fillId="0" borderId="45" xfId="1" applyNumberFormat="1" applyFont="1" applyBorder="1">
      <alignment vertical="center"/>
    </xf>
    <xf numFmtId="181" fontId="2" fillId="6" borderId="50" xfId="1" applyNumberFormat="1" applyFill="1" applyBorder="1" applyAlignment="1" applyProtection="1">
      <alignment horizontal="center" vertical="center"/>
      <protection locked="0"/>
    </xf>
    <xf numFmtId="188" fontId="31" fillId="7" borderId="12" xfId="1" applyNumberFormat="1" applyFont="1" applyFill="1" applyBorder="1">
      <alignment vertical="center"/>
    </xf>
    <xf numFmtId="189" fontId="31" fillId="7" borderId="12" xfId="1" applyNumberFormat="1" applyFont="1" applyFill="1" applyBorder="1">
      <alignment vertical="center"/>
    </xf>
    <xf numFmtId="187" fontId="31" fillId="7" borderId="12" xfId="1" applyNumberFormat="1" applyFont="1" applyFill="1" applyBorder="1">
      <alignment vertical="center"/>
    </xf>
    <xf numFmtId="181" fontId="2" fillId="8" borderId="2" xfId="1" applyNumberFormat="1" applyFill="1" applyBorder="1" applyAlignment="1">
      <alignment horizontal="center" vertical="center"/>
    </xf>
    <xf numFmtId="181" fontId="2" fillId="8" borderId="26" xfId="1" applyNumberFormat="1" applyFill="1" applyBorder="1">
      <alignment vertical="center"/>
    </xf>
    <xf numFmtId="0" fontId="7" fillId="8" borderId="12" xfId="0" applyFont="1" applyFill="1" applyBorder="1" applyAlignment="1">
      <alignment horizontal="center" vertical="center"/>
    </xf>
    <xf numFmtId="0" fontId="2" fillId="9" borderId="0" xfId="0" applyFont="1" applyFill="1">
      <alignment vertical="center"/>
    </xf>
    <xf numFmtId="181" fontId="5" fillId="6" borderId="51" xfId="1" applyNumberFormat="1" applyFont="1" applyFill="1" applyBorder="1" applyAlignment="1" applyProtection="1">
      <alignment horizontal="left" vertical="center" shrinkToFit="1"/>
      <protection locked="0"/>
    </xf>
    <xf numFmtId="181" fontId="2" fillId="0" borderId="52" xfId="1" applyNumberFormat="1" applyBorder="1" applyAlignment="1">
      <alignment horizontal="center" vertical="center"/>
    </xf>
    <xf numFmtId="189" fontId="31" fillId="0" borderId="53" xfId="1" applyNumberFormat="1" applyFont="1" applyBorder="1">
      <alignment vertical="center"/>
    </xf>
    <xf numFmtId="181" fontId="2" fillId="0" borderId="54" xfId="1" applyNumberFormat="1" applyBorder="1" applyAlignment="1">
      <alignment horizontal="center" vertical="center"/>
    </xf>
    <xf numFmtId="181" fontId="31" fillId="0" borderId="55" xfId="1" applyNumberFormat="1" applyFont="1" applyBorder="1">
      <alignment vertical="center"/>
    </xf>
    <xf numFmtId="181" fontId="31" fillId="0" borderId="56" xfId="1" applyNumberFormat="1" applyFont="1" applyBorder="1">
      <alignment vertical="center"/>
    </xf>
    <xf numFmtId="181" fontId="31" fillId="0" borderId="57" xfId="1" applyNumberFormat="1" applyFont="1" applyBorder="1">
      <alignment vertical="center"/>
    </xf>
    <xf numFmtId="187" fontId="31" fillId="0" borderId="55" xfId="1" applyNumberFormat="1" applyFont="1" applyBorder="1">
      <alignment vertical="center"/>
    </xf>
    <xf numFmtId="181" fontId="2" fillId="0" borderId="58" xfId="1" applyNumberFormat="1" applyBorder="1" applyAlignment="1">
      <alignment horizontal="center" vertical="center" shrinkToFit="1"/>
    </xf>
    <xf numFmtId="181" fontId="17" fillId="0" borderId="59" xfId="1" applyNumberFormat="1" applyFont="1" applyBorder="1" applyAlignment="1">
      <alignment horizontal="center" vertical="center"/>
    </xf>
    <xf numFmtId="181" fontId="5" fillId="0" borderId="60" xfId="1" applyNumberFormat="1" applyFont="1" applyBorder="1" applyAlignment="1">
      <alignment horizontal="right" vertical="center"/>
    </xf>
    <xf numFmtId="177" fontId="2" fillId="6" borderId="61" xfId="1" applyNumberFormat="1" applyFill="1" applyBorder="1" applyAlignment="1" applyProtection="1">
      <alignment horizontal="right" vertical="center"/>
      <protection locked="0"/>
    </xf>
    <xf numFmtId="189" fontId="31" fillId="0" borderId="62" xfId="1" applyNumberFormat="1" applyFont="1" applyBorder="1">
      <alignment vertical="center"/>
    </xf>
    <xf numFmtId="49" fontId="16" fillId="6" borderId="63" xfId="1" applyNumberFormat="1" applyFont="1" applyFill="1" applyBorder="1" applyAlignment="1" applyProtection="1">
      <alignment vertical="top" wrapText="1"/>
      <protection locked="0"/>
    </xf>
    <xf numFmtId="177" fontId="2" fillId="0" borderId="64" xfId="1" applyNumberFormat="1" applyBorder="1">
      <alignment vertical="center"/>
    </xf>
    <xf numFmtId="181" fontId="16" fillId="0" borderId="45" xfId="1" applyNumberFormat="1" applyFont="1" applyBorder="1" applyAlignment="1">
      <alignment vertical="center" wrapText="1"/>
    </xf>
    <xf numFmtId="181" fontId="16" fillId="0" borderId="47" xfId="1" applyNumberFormat="1" applyFont="1" applyBorder="1" applyAlignment="1">
      <alignment vertical="center" wrapText="1"/>
    </xf>
    <xf numFmtId="178" fontId="2" fillId="6" borderId="46" xfId="1" applyNumberFormat="1" applyFill="1" applyBorder="1" applyAlignment="1" applyProtection="1">
      <alignment horizontal="center" vertical="center"/>
      <protection locked="0"/>
    </xf>
    <xf numFmtId="178" fontId="2" fillId="6" borderId="65" xfId="1" applyNumberFormat="1" applyFill="1" applyBorder="1" applyAlignment="1" applyProtection="1">
      <alignment horizontal="center" vertical="center"/>
      <protection locked="0"/>
    </xf>
    <xf numFmtId="181" fontId="18" fillId="0" borderId="48" xfId="1" applyNumberFormat="1" applyFont="1" applyBorder="1" applyAlignment="1">
      <alignment horizontal="center" vertical="center"/>
    </xf>
    <xf numFmtId="0" fontId="16" fillId="0" borderId="12" xfId="1" applyFont="1" applyBorder="1" applyAlignment="1">
      <alignment horizontal="center" vertical="center"/>
    </xf>
    <xf numFmtId="0" fontId="16" fillId="0" borderId="12" xfId="1" applyFont="1" applyBorder="1" applyAlignment="1">
      <alignment vertical="center" wrapText="1"/>
    </xf>
    <xf numFmtId="0" fontId="16" fillId="0" borderId="12" xfId="1" applyFont="1" applyBorder="1" applyAlignment="1">
      <alignment horizontal="center" vertical="center" wrapText="1"/>
    </xf>
    <xf numFmtId="0" fontId="16" fillId="0" borderId="12" xfId="1" applyFont="1" applyBorder="1" applyAlignment="1">
      <alignment horizontal="center" vertical="center" shrinkToFit="1"/>
    </xf>
    <xf numFmtId="191" fontId="16" fillId="0" borderId="12" xfId="1" applyNumberFormat="1" applyFont="1" applyBorder="1" applyAlignment="1">
      <alignment horizontal="center" vertical="center" wrapText="1"/>
    </xf>
    <xf numFmtId="0" fontId="22" fillId="0" borderId="0" xfId="0" applyFont="1" applyAlignment="1" applyProtection="1">
      <alignment horizontal="center" vertical="center"/>
      <protection locked="0"/>
    </xf>
    <xf numFmtId="0" fontId="22" fillId="0" borderId="0" xfId="0" applyFont="1" applyAlignment="1" applyProtection="1">
      <alignment horizontal="justify" vertical="center"/>
      <protection locked="0"/>
    </xf>
    <xf numFmtId="0" fontId="23" fillId="0" borderId="0" xfId="0" applyFont="1" applyAlignment="1" applyProtection="1">
      <alignment vertical="top"/>
      <protection locked="0"/>
    </xf>
    <xf numFmtId="181" fontId="16" fillId="0" borderId="66" xfId="1" applyNumberFormat="1" applyFont="1" applyBorder="1" applyAlignment="1">
      <alignment vertical="center" wrapText="1"/>
    </xf>
    <xf numFmtId="178" fontId="2" fillId="6" borderId="67" xfId="1" applyNumberFormat="1" applyFill="1" applyBorder="1" applyAlignment="1" applyProtection="1">
      <alignment horizontal="center" vertical="center"/>
      <protection locked="0"/>
    </xf>
    <xf numFmtId="177" fontId="2" fillId="6" borderId="65" xfId="1" applyNumberFormat="1" applyFill="1" applyBorder="1" applyProtection="1">
      <alignment vertical="center"/>
      <protection locked="0"/>
    </xf>
    <xf numFmtId="181" fontId="16" fillId="0" borderId="63" xfId="1" applyNumberFormat="1" applyFont="1" applyBorder="1" applyAlignment="1">
      <alignment vertical="center" wrapText="1"/>
    </xf>
    <xf numFmtId="178" fontId="2" fillId="6" borderId="68" xfId="1" applyNumberFormat="1" applyFill="1" applyBorder="1" applyAlignment="1" applyProtection="1">
      <alignment horizontal="center" vertical="center"/>
      <protection locked="0"/>
    </xf>
    <xf numFmtId="181" fontId="16" fillId="5" borderId="27" xfId="1" applyNumberFormat="1" applyFont="1" applyFill="1" applyBorder="1" applyAlignment="1">
      <alignment vertical="center" wrapText="1" shrinkToFit="1"/>
    </xf>
    <xf numFmtId="181" fontId="18" fillId="5" borderId="69" xfId="1" applyNumberFormat="1" applyFont="1" applyFill="1" applyBorder="1" applyAlignment="1">
      <alignment horizontal="center" vertical="center"/>
    </xf>
    <xf numFmtId="180" fontId="18" fillId="0" borderId="0" xfId="1" applyNumberFormat="1" applyFont="1">
      <alignment vertical="center"/>
    </xf>
    <xf numFmtId="180" fontId="2" fillId="0" borderId="0" xfId="1" applyNumberFormat="1">
      <alignment vertical="center"/>
    </xf>
    <xf numFmtId="187" fontId="31" fillId="7" borderId="56" xfId="1" applyNumberFormat="1" applyFont="1" applyFill="1" applyBorder="1">
      <alignment vertical="center"/>
    </xf>
    <xf numFmtId="189" fontId="31" fillId="7" borderId="70" xfId="1" applyNumberFormat="1" applyFont="1" applyFill="1" applyBorder="1">
      <alignment vertical="center"/>
    </xf>
    <xf numFmtId="192" fontId="7" fillId="0" borderId="71" xfId="0" applyNumberFormat="1" applyFont="1" applyBorder="1" applyAlignment="1">
      <alignment horizontal="center" vertical="center"/>
    </xf>
    <xf numFmtId="184" fontId="7" fillId="5" borderId="27" xfId="0" applyNumberFormat="1" applyFont="1" applyFill="1" applyBorder="1" applyAlignment="1" applyProtection="1">
      <alignment horizontal="center" vertical="center"/>
      <protection locked="0"/>
    </xf>
    <xf numFmtId="192" fontId="7" fillId="0" borderId="27" xfId="0" applyNumberFormat="1" applyFont="1" applyBorder="1" applyAlignment="1">
      <alignment horizontal="center" vertical="center"/>
    </xf>
    <xf numFmtId="184" fontId="7" fillId="0" borderId="72" xfId="0" applyNumberFormat="1" applyFont="1" applyBorder="1" applyAlignment="1">
      <alignment horizontal="center" vertical="center"/>
    </xf>
    <xf numFmtId="0" fontId="26" fillId="5" borderId="38" xfId="0" applyFont="1" applyFill="1" applyBorder="1" applyAlignment="1">
      <alignment horizontal="center" vertical="center" wrapText="1" shrinkToFit="1"/>
    </xf>
    <xf numFmtId="181" fontId="36" fillId="0" borderId="0" xfId="1" applyNumberFormat="1" applyFont="1">
      <alignment vertical="center"/>
    </xf>
    <xf numFmtId="181" fontId="36" fillId="7" borderId="12" xfId="1" applyNumberFormat="1" applyFont="1" applyFill="1" applyBorder="1" applyAlignment="1">
      <alignment horizontal="center" vertical="center"/>
    </xf>
    <xf numFmtId="181" fontId="36" fillId="6" borderId="12" xfId="1" applyNumberFormat="1" applyFont="1" applyFill="1" applyBorder="1" applyAlignment="1" applyProtection="1">
      <alignment horizontal="right" vertical="center"/>
      <protection locked="0"/>
    </xf>
    <xf numFmtId="181" fontId="36" fillId="7" borderId="33" xfId="1" applyNumberFormat="1" applyFont="1" applyFill="1" applyBorder="1">
      <alignment vertical="center"/>
    </xf>
    <xf numFmtId="181" fontId="36" fillId="6" borderId="1" xfId="1" applyNumberFormat="1" applyFont="1" applyFill="1" applyBorder="1" applyAlignment="1" applyProtection="1">
      <alignment horizontal="right" vertical="center"/>
      <protection locked="0"/>
    </xf>
    <xf numFmtId="189" fontId="36" fillId="7" borderId="33" xfId="1" applyNumberFormat="1" applyFont="1" applyFill="1" applyBorder="1" applyAlignment="1">
      <alignment horizontal="right" vertical="center"/>
    </xf>
    <xf numFmtId="181" fontId="36" fillId="7" borderId="57" xfId="1" applyNumberFormat="1" applyFont="1" applyFill="1" applyBorder="1" applyAlignment="1">
      <alignment horizontal="center" vertical="center"/>
    </xf>
    <xf numFmtId="181" fontId="37" fillId="7" borderId="73" xfId="1" applyNumberFormat="1" applyFont="1" applyFill="1" applyBorder="1" applyAlignment="1">
      <alignment horizontal="center" vertical="center"/>
    </xf>
    <xf numFmtId="181" fontId="2" fillId="6" borderId="50" xfId="1" applyNumberFormat="1" applyFill="1" applyBorder="1" applyAlignment="1" applyProtection="1">
      <alignment horizontal="center" vertical="center" wrapText="1" shrinkToFit="1"/>
      <protection locked="0"/>
    </xf>
    <xf numFmtId="0" fontId="22" fillId="0" borderId="0" xfId="0" applyFont="1" applyAlignment="1" applyProtection="1">
      <alignment horizontal="left" vertical="center" textRotation="255" indent="1"/>
      <protection locked="0"/>
    </xf>
    <xf numFmtId="181" fontId="36" fillId="7" borderId="74" xfId="1" applyNumberFormat="1" applyFont="1" applyFill="1" applyBorder="1">
      <alignment vertical="center"/>
    </xf>
    <xf numFmtId="189" fontId="36" fillId="7" borderId="74" xfId="1" applyNumberFormat="1" applyFont="1" applyFill="1" applyBorder="1" applyAlignment="1">
      <alignment horizontal="right" vertical="center"/>
    </xf>
    <xf numFmtId="181" fontId="36" fillId="6" borderId="27" xfId="1" applyNumberFormat="1" applyFont="1" applyFill="1" applyBorder="1" applyAlignment="1" applyProtection="1">
      <alignment horizontal="right" vertical="center"/>
      <protection locked="0"/>
    </xf>
    <xf numFmtId="181" fontId="36" fillId="6" borderId="4" xfId="1" applyNumberFormat="1" applyFont="1" applyFill="1" applyBorder="1" applyAlignment="1" applyProtection="1">
      <alignment horizontal="right" vertical="center"/>
      <protection locked="0"/>
    </xf>
    <xf numFmtId="181" fontId="31" fillId="10" borderId="47" xfId="1" applyNumberFormat="1" applyFont="1" applyFill="1" applyBorder="1" applyAlignment="1">
      <alignment horizontal="center" vertical="center"/>
    </xf>
    <xf numFmtId="181" fontId="18" fillId="10" borderId="73" xfId="1" applyNumberFormat="1" applyFont="1" applyFill="1" applyBorder="1" applyAlignment="1">
      <alignment horizontal="center" vertical="center"/>
    </xf>
    <xf numFmtId="189" fontId="31" fillId="10" borderId="70" xfId="1" applyNumberFormat="1" applyFont="1" applyFill="1" applyBorder="1" applyAlignment="1">
      <alignment horizontal="center" vertical="center"/>
    </xf>
    <xf numFmtId="181" fontId="36" fillId="10" borderId="75" xfId="1" applyNumberFormat="1" applyFont="1" applyFill="1" applyBorder="1">
      <alignment vertical="center"/>
    </xf>
    <xf numFmtId="189" fontId="36" fillId="10" borderId="75" xfId="1" applyNumberFormat="1" applyFont="1" applyFill="1" applyBorder="1" applyAlignment="1">
      <alignment horizontal="right" vertical="center"/>
    </xf>
    <xf numFmtId="181" fontId="31" fillId="10" borderId="53" xfId="1" applyNumberFormat="1" applyFont="1" applyFill="1" applyBorder="1" applyAlignment="1">
      <alignment horizontal="center" vertical="center"/>
    </xf>
    <xf numFmtId="181" fontId="37" fillId="10" borderId="73" xfId="1" applyNumberFormat="1" applyFont="1" applyFill="1" applyBorder="1" applyAlignment="1">
      <alignment horizontal="center" vertical="center"/>
    </xf>
    <xf numFmtId="181" fontId="2" fillId="10" borderId="0" xfId="1" applyNumberFormat="1" applyFill="1" applyAlignment="1">
      <alignment horizontal="center" vertical="center"/>
    </xf>
    <xf numFmtId="181" fontId="36" fillId="10" borderId="0" xfId="1" applyNumberFormat="1" applyFont="1" applyFill="1">
      <alignment vertical="center"/>
    </xf>
    <xf numFmtId="181" fontId="36" fillId="7" borderId="0" xfId="1" applyNumberFormat="1" applyFont="1" applyFill="1">
      <alignment vertical="center"/>
    </xf>
    <xf numFmtId="181" fontId="18" fillId="5" borderId="0" xfId="1" applyNumberFormat="1" applyFont="1" applyFill="1">
      <alignment vertical="center"/>
    </xf>
    <xf numFmtId="181" fontId="2" fillId="5" borderId="0" xfId="1" applyNumberFormat="1" applyFill="1">
      <alignment vertical="center"/>
    </xf>
    <xf numFmtId="181" fontId="2" fillId="5" borderId="0" xfId="1" applyNumberFormat="1" applyFill="1" applyAlignment="1">
      <alignment horizontal="center" vertical="center"/>
    </xf>
    <xf numFmtId="181" fontId="16" fillId="0" borderId="66" xfId="1" applyNumberFormat="1" applyFont="1" applyBorder="1">
      <alignment vertical="center"/>
    </xf>
    <xf numFmtId="181" fontId="2" fillId="0" borderId="10" xfId="1" applyNumberFormat="1" applyBorder="1">
      <alignment vertical="center"/>
    </xf>
    <xf numFmtId="181" fontId="2" fillId="0" borderId="30" xfId="1" applyNumberFormat="1" applyBorder="1">
      <alignment vertical="center"/>
    </xf>
    <xf numFmtId="181" fontId="2" fillId="0" borderId="50" xfId="1" applyNumberFormat="1" applyBorder="1">
      <alignment vertical="center"/>
    </xf>
    <xf numFmtId="177" fontId="2" fillId="6" borderId="43" xfId="1" applyNumberFormat="1" applyFill="1" applyBorder="1" applyProtection="1">
      <alignment vertical="center"/>
      <protection locked="0"/>
    </xf>
    <xf numFmtId="49" fontId="16" fillId="6" borderId="76" xfId="1" applyNumberFormat="1" applyFont="1" applyFill="1" applyBorder="1" applyAlignment="1" applyProtection="1">
      <alignment vertical="top" wrapText="1"/>
      <protection locked="0"/>
    </xf>
    <xf numFmtId="177" fontId="2" fillId="6" borderId="77" xfId="1" applyNumberFormat="1" applyFill="1" applyBorder="1" applyProtection="1">
      <alignment vertical="center"/>
      <protection locked="0"/>
    </xf>
    <xf numFmtId="49" fontId="16" fillId="6" borderId="78" xfId="1" applyNumberFormat="1" applyFont="1" applyFill="1" applyBorder="1" applyAlignment="1" applyProtection="1">
      <alignment vertical="top" wrapText="1"/>
      <protection locked="0"/>
    </xf>
    <xf numFmtId="189" fontId="31" fillId="0" borderId="79" xfId="1" applyNumberFormat="1" applyFont="1" applyBorder="1">
      <alignment vertical="center"/>
    </xf>
    <xf numFmtId="181" fontId="2" fillId="0" borderId="80" xfId="1" applyNumberFormat="1" applyBorder="1" applyAlignment="1">
      <alignment horizontal="center" vertical="center" shrinkToFit="1"/>
    </xf>
    <xf numFmtId="181" fontId="5" fillId="5" borderId="0" xfId="1" applyNumberFormat="1" applyFont="1" applyFill="1" applyAlignment="1">
      <alignment horizontal="right" vertical="center"/>
    </xf>
    <xf numFmtId="186" fontId="5" fillId="6" borderId="51" xfId="0" applyNumberFormat="1" applyFont="1" applyFill="1" applyBorder="1" applyAlignment="1" applyProtection="1">
      <alignment horizontal="left" vertical="center"/>
      <protection locked="0"/>
    </xf>
    <xf numFmtId="0" fontId="16" fillId="6" borderId="12" xfId="1" applyFont="1" applyFill="1" applyBorder="1" applyAlignment="1">
      <alignment horizontal="left" vertical="center" wrapText="1"/>
    </xf>
    <xf numFmtId="0" fontId="16" fillId="6" borderId="12" xfId="1" applyFont="1" applyFill="1" applyBorder="1" applyAlignment="1">
      <alignment horizontal="center" vertical="center" shrinkToFit="1"/>
    </xf>
    <xf numFmtId="191" fontId="16" fillId="6" borderId="12" xfId="1" applyNumberFormat="1" applyFont="1" applyFill="1" applyBorder="1" applyAlignment="1">
      <alignment horizontal="center" vertical="center" wrapText="1"/>
    </xf>
    <xf numFmtId="0" fontId="16" fillId="0" borderId="12" xfId="1" applyFont="1" applyBorder="1" applyAlignment="1">
      <alignment horizontal="center" vertical="center" wrapText="1" shrinkToFit="1"/>
    </xf>
    <xf numFmtId="0" fontId="16" fillId="6" borderId="12" xfId="1" applyFont="1" applyFill="1" applyBorder="1" applyAlignment="1">
      <alignment horizontal="center" vertical="center" wrapText="1" shrinkToFit="1"/>
    </xf>
    <xf numFmtId="181" fontId="31" fillId="7" borderId="55" xfId="1" applyNumberFormat="1" applyFont="1" applyFill="1" applyBorder="1">
      <alignment vertical="center"/>
    </xf>
    <xf numFmtId="0" fontId="5" fillId="0" borderId="81" xfId="1" applyFont="1" applyBorder="1" applyAlignment="1">
      <alignment horizontal="center" vertical="center"/>
    </xf>
    <xf numFmtId="177" fontId="31" fillId="0" borderId="82" xfId="1" applyNumberFormat="1" applyFont="1" applyBorder="1">
      <alignment vertical="center"/>
    </xf>
    <xf numFmtId="0" fontId="16" fillId="0" borderId="0" xfId="1" applyFont="1" applyAlignment="1">
      <alignment vertical="top" wrapText="1"/>
    </xf>
    <xf numFmtId="180" fontId="31" fillId="0" borderId="1" xfId="1" applyNumberFormat="1" applyFont="1" applyBorder="1">
      <alignment vertical="center"/>
    </xf>
    <xf numFmtId="181" fontId="5" fillId="0" borderId="69" xfId="1" applyNumberFormat="1" applyFont="1" applyBorder="1" applyAlignment="1">
      <alignment vertical="center" wrapText="1"/>
    </xf>
    <xf numFmtId="181" fontId="36" fillId="6" borderId="26" xfId="1" applyNumberFormat="1" applyFont="1" applyFill="1" applyBorder="1" applyAlignment="1" applyProtection="1">
      <alignment horizontal="right" vertical="center"/>
      <protection locked="0"/>
    </xf>
    <xf numFmtId="181" fontId="18" fillId="0" borderId="66" xfId="1" applyNumberFormat="1" applyFont="1" applyBorder="1">
      <alignment vertical="center"/>
    </xf>
    <xf numFmtId="49" fontId="16" fillId="6" borderId="60" xfId="1" applyNumberFormat="1" applyFont="1" applyFill="1" applyBorder="1" applyAlignment="1" applyProtection="1">
      <alignment vertical="top" wrapText="1"/>
      <protection locked="0"/>
    </xf>
    <xf numFmtId="49" fontId="16" fillId="6" borderId="83" xfId="1" applyNumberFormat="1" applyFont="1" applyFill="1" applyBorder="1" applyAlignment="1" applyProtection="1">
      <alignment vertical="top" wrapText="1"/>
      <protection locked="0"/>
    </xf>
    <xf numFmtId="49" fontId="16" fillId="6" borderId="66" xfId="1" applyNumberFormat="1" applyFont="1" applyFill="1" applyBorder="1" applyAlignment="1" applyProtection="1">
      <alignment vertical="top" wrapText="1"/>
      <protection locked="0"/>
    </xf>
    <xf numFmtId="181" fontId="5" fillId="0" borderId="81" xfId="1" applyNumberFormat="1" applyFont="1" applyBorder="1" applyAlignment="1">
      <alignment vertical="center" wrapText="1"/>
    </xf>
    <xf numFmtId="177" fontId="2" fillId="6" borderId="84" xfId="1" applyNumberFormat="1" applyFill="1" applyBorder="1" applyProtection="1">
      <alignment vertical="center"/>
      <protection locked="0"/>
    </xf>
    <xf numFmtId="177" fontId="2" fillId="6" borderId="85" xfId="1" applyNumberFormat="1" applyFill="1" applyBorder="1" applyProtection="1">
      <alignment vertical="center"/>
      <protection locked="0"/>
    </xf>
    <xf numFmtId="177" fontId="2" fillId="6" borderId="86" xfId="1" applyNumberFormat="1" applyFill="1" applyBorder="1" applyProtection="1">
      <alignment vertical="center"/>
      <protection locked="0"/>
    </xf>
    <xf numFmtId="177" fontId="2" fillId="6" borderId="87" xfId="1" applyNumberFormat="1" applyFill="1" applyBorder="1" applyProtection="1">
      <alignment vertical="center"/>
      <protection locked="0"/>
    </xf>
    <xf numFmtId="181" fontId="5" fillId="0" borderId="86" xfId="1" applyNumberFormat="1" applyFont="1" applyBorder="1" applyAlignment="1">
      <alignment vertical="center" wrapText="1"/>
    </xf>
    <xf numFmtId="177" fontId="2" fillId="6" borderId="88" xfId="1" applyNumberFormat="1" applyFill="1" applyBorder="1" applyProtection="1">
      <alignment vertical="center"/>
      <protection locked="0"/>
    </xf>
    <xf numFmtId="189" fontId="31" fillId="0" borderId="50" xfId="1" applyNumberFormat="1" applyFont="1" applyBorder="1" applyProtection="1">
      <alignment vertical="center"/>
      <protection locked="0"/>
    </xf>
    <xf numFmtId="189" fontId="31" fillId="0" borderId="65" xfId="1" applyNumberFormat="1" applyFont="1" applyBorder="1" applyProtection="1">
      <alignment vertical="center"/>
      <protection locked="0"/>
    </xf>
    <xf numFmtId="189" fontId="31" fillId="0" borderId="51" xfId="1" applyNumberFormat="1" applyFont="1" applyBorder="1" applyProtection="1">
      <alignment vertical="center"/>
      <protection locked="0"/>
    </xf>
    <xf numFmtId="189" fontId="31" fillId="0" borderId="89" xfId="1" applyNumberFormat="1" applyFont="1" applyBorder="1" applyProtection="1">
      <alignment vertical="center"/>
      <protection locked="0"/>
    </xf>
    <xf numFmtId="189" fontId="31" fillId="0" borderId="90" xfId="1" applyNumberFormat="1" applyFont="1" applyBorder="1" applyProtection="1">
      <alignment vertical="center"/>
      <protection locked="0"/>
    </xf>
    <xf numFmtId="189" fontId="31" fillId="0" borderId="46" xfId="1" applyNumberFormat="1" applyFont="1" applyBorder="1" applyProtection="1">
      <alignment vertical="center"/>
      <protection locked="0"/>
    </xf>
    <xf numFmtId="189" fontId="31" fillId="0" borderId="91" xfId="1" applyNumberFormat="1" applyFont="1" applyBorder="1" applyProtection="1">
      <alignment vertical="center"/>
      <protection locked="0"/>
    </xf>
    <xf numFmtId="181" fontId="31" fillId="0" borderId="92" xfId="1" applyNumberFormat="1" applyFont="1" applyBorder="1">
      <alignment vertical="center"/>
    </xf>
    <xf numFmtId="180" fontId="31" fillId="0" borderId="93" xfId="1" applyNumberFormat="1" applyFont="1" applyBorder="1">
      <alignment vertical="center"/>
    </xf>
    <xf numFmtId="180" fontId="31" fillId="0" borderId="52" xfId="1" applyNumberFormat="1" applyFont="1" applyBorder="1">
      <alignment vertical="center"/>
    </xf>
    <xf numFmtId="180" fontId="31" fillId="0" borderId="94" xfId="1" applyNumberFormat="1" applyFont="1" applyBorder="1">
      <alignment vertical="center"/>
    </xf>
    <xf numFmtId="180" fontId="31" fillId="0" borderId="54" xfId="1" applyNumberFormat="1" applyFont="1" applyBorder="1">
      <alignment vertical="center"/>
    </xf>
    <xf numFmtId="189" fontId="31" fillId="0" borderId="95" xfId="1" applyNumberFormat="1" applyFont="1" applyBorder="1">
      <alignment vertical="center"/>
    </xf>
    <xf numFmtId="189" fontId="31" fillId="0" borderId="96" xfId="1" applyNumberFormat="1" applyFont="1" applyBorder="1">
      <alignment vertical="center"/>
    </xf>
    <xf numFmtId="0" fontId="38" fillId="0" borderId="2" xfId="0" applyFont="1" applyBorder="1" applyAlignment="1">
      <alignment horizontal="right" vertical="center"/>
    </xf>
    <xf numFmtId="189" fontId="31" fillId="7" borderId="1" xfId="1" applyNumberFormat="1" applyFont="1" applyFill="1" applyBorder="1">
      <alignment vertical="center"/>
    </xf>
    <xf numFmtId="189" fontId="31" fillId="7" borderId="55" xfId="1" applyNumberFormat="1" applyFont="1" applyFill="1" applyBorder="1">
      <alignment vertical="center"/>
    </xf>
    <xf numFmtId="187" fontId="31" fillId="7" borderId="1" xfId="1" applyNumberFormat="1" applyFont="1" applyFill="1" applyBorder="1">
      <alignment vertical="center"/>
    </xf>
    <xf numFmtId="181" fontId="18" fillId="0" borderId="80" xfId="1" applyNumberFormat="1" applyFont="1" applyBorder="1">
      <alignment vertical="center"/>
    </xf>
    <xf numFmtId="0" fontId="7" fillId="3" borderId="1" xfId="0" applyFont="1" applyFill="1" applyBorder="1">
      <alignment vertical="center"/>
    </xf>
    <xf numFmtId="0" fontId="7" fillId="3" borderId="3" xfId="0" applyFont="1" applyFill="1" applyBorder="1">
      <alignment vertical="center"/>
    </xf>
    <xf numFmtId="189" fontId="31" fillId="0" borderId="97" xfId="1" applyNumberFormat="1" applyFont="1" applyBorder="1" applyProtection="1">
      <alignment vertical="center"/>
      <protection locked="0"/>
    </xf>
    <xf numFmtId="181" fontId="31" fillId="10" borderId="98" xfId="1" applyNumberFormat="1" applyFont="1" applyFill="1" applyBorder="1" applyAlignment="1">
      <alignment horizontal="center" vertical="center"/>
    </xf>
    <xf numFmtId="189" fontId="31" fillId="0" borderId="99" xfId="1" applyNumberFormat="1" applyFont="1" applyBorder="1">
      <alignment vertical="center"/>
    </xf>
    <xf numFmtId="189" fontId="31" fillId="0" borderId="100" xfId="1" applyNumberFormat="1" applyFont="1" applyBorder="1">
      <alignment vertical="center"/>
    </xf>
    <xf numFmtId="181" fontId="31" fillId="10" borderId="45" xfId="1" applyNumberFormat="1" applyFont="1" applyFill="1" applyBorder="1" applyAlignment="1">
      <alignment horizontal="center" vertical="center"/>
    </xf>
    <xf numFmtId="181" fontId="31" fillId="10" borderId="101" xfId="1" applyNumberFormat="1" applyFont="1" applyFill="1" applyBorder="1" applyAlignment="1">
      <alignment horizontal="center" vertical="center"/>
    </xf>
    <xf numFmtId="181" fontId="31" fillId="10" borderId="102" xfId="1" applyNumberFormat="1" applyFont="1" applyFill="1" applyBorder="1" applyAlignment="1">
      <alignment horizontal="center" vertical="center"/>
    </xf>
    <xf numFmtId="181" fontId="31" fillId="10" borderId="103" xfId="1" applyNumberFormat="1" applyFont="1" applyFill="1" applyBorder="1" applyAlignment="1">
      <alignment horizontal="center" vertical="center"/>
    </xf>
    <xf numFmtId="181" fontId="31" fillId="10" borderId="104" xfId="1" applyNumberFormat="1" applyFont="1" applyFill="1" applyBorder="1" applyAlignment="1">
      <alignment horizontal="center" vertical="center"/>
    </xf>
    <xf numFmtId="181" fontId="31" fillId="10" borderId="105" xfId="1" applyNumberFormat="1" applyFont="1" applyFill="1" applyBorder="1" applyAlignment="1">
      <alignment horizontal="center" vertical="center"/>
    </xf>
    <xf numFmtId="181" fontId="9" fillId="0" borderId="0" xfId="1" applyNumberFormat="1" applyFont="1">
      <alignment vertical="center"/>
    </xf>
    <xf numFmtId="0" fontId="4" fillId="0" borderId="12" xfId="0" applyFont="1" applyBorder="1" applyAlignment="1">
      <alignment horizontal="center" vertical="center"/>
    </xf>
    <xf numFmtId="181" fontId="16" fillId="0" borderId="106" xfId="1" applyNumberFormat="1" applyFont="1" applyBorder="1">
      <alignment vertical="center"/>
    </xf>
    <xf numFmtId="181" fontId="2" fillId="6" borderId="107" xfId="1" applyNumberFormat="1" applyFill="1" applyBorder="1" applyAlignment="1" applyProtection="1">
      <alignment horizontal="center" vertical="center" wrapText="1" shrinkToFit="1"/>
      <protection locked="0"/>
    </xf>
    <xf numFmtId="178" fontId="2" fillId="6" borderId="108" xfId="1" applyNumberFormat="1" applyFill="1" applyBorder="1" applyProtection="1">
      <alignment vertical="center"/>
      <protection locked="0"/>
    </xf>
    <xf numFmtId="177" fontId="31" fillId="0" borderId="109" xfId="1" applyNumberFormat="1" applyFont="1" applyBorder="1">
      <alignment vertical="center"/>
    </xf>
    <xf numFmtId="181" fontId="2" fillId="6" borderId="110" xfId="1" applyNumberFormat="1" applyFill="1" applyBorder="1" applyAlignment="1" applyProtection="1">
      <alignment horizontal="center" vertical="center" wrapText="1" shrinkToFit="1"/>
      <protection locked="0"/>
    </xf>
    <xf numFmtId="181" fontId="37" fillId="0" borderId="80" xfId="1" applyNumberFormat="1" applyFont="1" applyBorder="1" applyAlignment="1">
      <alignment horizontal="center" vertical="center"/>
    </xf>
    <xf numFmtId="189" fontId="31" fillId="0" borderId="80" xfId="1" applyNumberFormat="1" applyFont="1" applyBorder="1">
      <alignment vertical="center"/>
    </xf>
    <xf numFmtId="189" fontId="31" fillId="0" borderId="0" xfId="1" applyNumberFormat="1" applyFont="1">
      <alignment vertical="center"/>
    </xf>
    <xf numFmtId="181" fontId="37" fillId="0" borderId="106" xfId="1" applyNumberFormat="1" applyFont="1" applyBorder="1" applyAlignment="1">
      <alignment horizontal="center" vertical="center"/>
    </xf>
    <xf numFmtId="189" fontId="31" fillId="0" borderId="102" xfId="1" applyNumberFormat="1" applyFont="1" applyBorder="1" applyProtection="1">
      <alignment vertical="center"/>
      <protection locked="0"/>
    </xf>
    <xf numFmtId="181" fontId="36" fillId="10" borderId="111" xfId="1" applyNumberFormat="1" applyFont="1" applyFill="1" applyBorder="1" applyAlignment="1">
      <alignment horizontal="center" vertical="center"/>
    </xf>
    <xf numFmtId="189" fontId="36" fillId="7" borderId="61" xfId="1" applyNumberFormat="1" applyFont="1" applyFill="1" applyBorder="1" applyAlignment="1">
      <alignment horizontal="center" vertical="center"/>
    </xf>
    <xf numFmtId="189" fontId="31" fillId="7" borderId="62" xfId="1" applyNumberFormat="1" applyFont="1" applyFill="1" applyBorder="1">
      <alignment vertical="center"/>
    </xf>
    <xf numFmtId="189" fontId="36" fillId="10" borderId="112" xfId="1" applyNumberFormat="1" applyFont="1" applyFill="1" applyBorder="1">
      <alignment vertical="center"/>
    </xf>
    <xf numFmtId="189" fontId="36" fillId="10" borderId="113" xfId="1" applyNumberFormat="1" applyFont="1" applyFill="1" applyBorder="1">
      <alignment vertical="center"/>
    </xf>
    <xf numFmtId="0" fontId="0" fillId="0" borderId="12" xfId="0" applyBorder="1" applyAlignment="1">
      <alignment horizontal="center" vertical="center"/>
    </xf>
    <xf numFmtId="181" fontId="31" fillId="7" borderId="114" xfId="1" applyNumberFormat="1" applyFont="1" applyFill="1" applyBorder="1">
      <alignment vertical="center"/>
    </xf>
    <xf numFmtId="49" fontId="18" fillId="0" borderId="48" xfId="1" applyNumberFormat="1" applyFont="1" applyBorder="1" applyAlignment="1">
      <alignment vertical="center" wrapText="1"/>
    </xf>
    <xf numFmtId="181" fontId="5" fillId="0" borderId="49" xfId="1" applyNumberFormat="1" applyFont="1" applyBorder="1" applyAlignment="1">
      <alignment vertical="center" wrapText="1"/>
    </xf>
    <xf numFmtId="177" fontId="2" fillId="6" borderId="68" xfId="1" applyNumberFormat="1" applyFill="1" applyBorder="1" applyProtection="1">
      <alignment vertical="center"/>
      <protection locked="0"/>
    </xf>
    <xf numFmtId="177" fontId="5" fillId="0" borderId="44" xfId="1" applyNumberFormat="1" applyFont="1" applyBorder="1" applyAlignment="1" applyProtection="1">
      <alignment horizontal="center" vertical="center" wrapText="1"/>
      <protection locked="0"/>
    </xf>
    <xf numFmtId="181" fontId="30" fillId="0" borderId="0" xfId="1" applyNumberFormat="1" applyFont="1" applyAlignment="1">
      <alignment horizontal="left"/>
    </xf>
    <xf numFmtId="181" fontId="2" fillId="10" borderId="115" xfId="1" applyNumberFormat="1" applyFill="1" applyBorder="1" applyAlignment="1">
      <alignment horizontal="center" vertical="center"/>
    </xf>
    <xf numFmtId="189" fontId="31" fillId="10" borderId="116" xfId="1" applyNumberFormat="1" applyFont="1" applyFill="1" applyBorder="1" applyAlignment="1">
      <alignment horizontal="center" vertical="center"/>
    </xf>
    <xf numFmtId="181" fontId="2" fillId="10" borderId="117" xfId="1" applyNumberFormat="1" applyFill="1" applyBorder="1">
      <alignment vertical="center"/>
    </xf>
    <xf numFmtId="181" fontId="2" fillId="10" borderId="118" xfId="1" applyNumberFormat="1" applyFill="1" applyBorder="1">
      <alignment vertical="center"/>
    </xf>
    <xf numFmtId="181" fontId="31" fillId="10" borderId="50" xfId="1" applyNumberFormat="1" applyFont="1" applyFill="1" applyBorder="1" applyAlignment="1">
      <alignment horizontal="center" vertical="center"/>
    </xf>
    <xf numFmtId="181" fontId="2" fillId="10" borderId="112" xfId="1" applyNumberFormat="1" applyFill="1" applyBorder="1">
      <alignment vertical="center"/>
    </xf>
    <xf numFmtId="181" fontId="2" fillId="10" borderId="119" xfId="1" applyNumberFormat="1" applyFill="1" applyBorder="1">
      <alignment vertical="center"/>
    </xf>
    <xf numFmtId="189" fontId="31" fillId="10" borderId="119" xfId="1" applyNumberFormat="1" applyFont="1" applyFill="1" applyBorder="1" applyAlignment="1">
      <alignment horizontal="right" vertical="center"/>
    </xf>
    <xf numFmtId="181" fontId="31" fillId="10" borderId="120" xfId="1" applyNumberFormat="1" applyFont="1" applyFill="1" applyBorder="1" applyAlignment="1">
      <alignment horizontal="center" vertical="center"/>
    </xf>
    <xf numFmtId="189" fontId="31" fillId="10" borderId="121" xfId="1" applyNumberFormat="1" applyFont="1" applyFill="1" applyBorder="1">
      <alignment vertical="center"/>
    </xf>
    <xf numFmtId="181" fontId="31" fillId="10" borderId="122" xfId="1" applyNumberFormat="1" applyFont="1" applyFill="1" applyBorder="1" applyAlignment="1">
      <alignment horizontal="center" vertical="center"/>
    </xf>
    <xf numFmtId="181" fontId="31" fillId="10" borderId="123" xfId="1" applyNumberFormat="1" applyFont="1" applyFill="1" applyBorder="1" applyAlignment="1">
      <alignment horizontal="center" vertical="center"/>
    </xf>
    <xf numFmtId="181" fontId="18" fillId="6" borderId="97" xfId="1" applyNumberFormat="1" applyFont="1" applyFill="1" applyBorder="1" applyAlignment="1" applyProtection="1">
      <alignment horizontal="center" vertical="center" shrinkToFit="1"/>
      <protection locked="0"/>
    </xf>
    <xf numFmtId="177" fontId="2" fillId="0" borderId="6" xfId="1" applyNumberFormat="1" applyBorder="1" applyAlignment="1">
      <alignment horizontal="right" vertical="center"/>
    </xf>
    <xf numFmtId="191" fontId="5" fillId="0" borderId="12" xfId="1" applyNumberFormat="1" applyFont="1" applyBorder="1" applyAlignment="1">
      <alignment horizontal="center" vertical="center" wrapText="1"/>
    </xf>
    <xf numFmtId="181" fontId="2" fillId="6" borderId="0" xfId="1" applyNumberFormat="1" applyFill="1" applyAlignment="1" applyProtection="1">
      <alignment horizontal="left" vertical="center"/>
      <protection locked="0"/>
    </xf>
    <xf numFmtId="181" fontId="2" fillId="0" borderId="127" xfId="1" applyNumberFormat="1" applyBorder="1">
      <alignment vertical="center"/>
    </xf>
    <xf numFmtId="181" fontId="2" fillId="0" borderId="129" xfId="1" applyNumberFormat="1" applyBorder="1">
      <alignment vertical="center"/>
    </xf>
    <xf numFmtId="181" fontId="5" fillId="0" borderId="136" xfId="1" applyNumberFormat="1" applyFont="1" applyBorder="1" applyAlignment="1">
      <alignment horizontal="left" vertical="center" wrapText="1"/>
    </xf>
    <xf numFmtId="181" fontId="5" fillId="0" borderId="7" xfId="1" applyNumberFormat="1" applyFont="1" applyBorder="1" applyAlignment="1">
      <alignment horizontal="left" vertical="center" wrapText="1"/>
    </xf>
    <xf numFmtId="181" fontId="2" fillId="0" borderId="59" xfId="1" applyNumberFormat="1" applyBorder="1" applyAlignment="1">
      <alignment horizontal="center" vertical="center" shrinkToFit="1"/>
    </xf>
    <xf numFmtId="181" fontId="2" fillId="0" borderId="51" xfId="1" applyNumberFormat="1" applyBorder="1" applyAlignment="1">
      <alignment horizontal="center" vertical="center" shrinkToFit="1"/>
    </xf>
    <xf numFmtId="181" fontId="5" fillId="10" borderId="133" xfId="1" applyNumberFormat="1" applyFont="1" applyFill="1" applyBorder="1" applyAlignment="1">
      <alignment horizontal="center" vertical="top" wrapText="1"/>
    </xf>
    <xf numFmtId="181" fontId="5" fillId="10" borderId="134" xfId="1" applyNumberFormat="1" applyFont="1" applyFill="1" applyBorder="1" applyAlignment="1">
      <alignment horizontal="center" vertical="top" wrapText="1"/>
    </xf>
    <xf numFmtId="181" fontId="5" fillId="10" borderId="135" xfId="1" applyNumberFormat="1" applyFont="1" applyFill="1" applyBorder="1" applyAlignment="1">
      <alignment horizontal="center" vertical="top" wrapText="1"/>
    </xf>
    <xf numFmtId="181" fontId="17" fillId="0" borderId="132" xfId="1" applyNumberFormat="1" applyFont="1" applyBorder="1" applyAlignment="1">
      <alignment horizontal="left" vertical="center" wrapText="1" shrinkToFit="1"/>
    </xf>
    <xf numFmtId="181" fontId="17" fillId="0" borderId="2" xfId="1" applyNumberFormat="1" applyFont="1" applyBorder="1" applyAlignment="1">
      <alignment horizontal="left" vertical="center" shrinkToFit="1"/>
    </xf>
    <xf numFmtId="0" fontId="22" fillId="0" borderId="0" xfId="0" applyFont="1" applyAlignment="1" applyProtection="1">
      <alignment horizontal="justify" vertical="center" wrapText="1"/>
      <protection locked="0"/>
    </xf>
    <xf numFmtId="0" fontId="22" fillId="0" borderId="0" xfId="0" applyFont="1" applyAlignment="1" applyProtection="1">
      <alignment horizontal="justify" vertical="center"/>
      <protection locked="0"/>
    </xf>
    <xf numFmtId="0" fontId="24" fillId="0" borderId="0" xfId="0" applyFont="1" applyAlignment="1" applyProtection="1">
      <alignment horizontal="left" vertical="center" wrapText="1" indent="1"/>
      <protection locked="0"/>
    </xf>
    <xf numFmtId="0" fontId="40" fillId="0" borderId="0" xfId="0" applyFont="1" applyAlignment="1" applyProtection="1">
      <alignment horizontal="justify" vertical="center" wrapText="1"/>
      <protection locked="0"/>
    </xf>
    <xf numFmtId="181" fontId="31" fillId="10" borderId="52" xfId="1" applyNumberFormat="1" applyFont="1" applyFill="1" applyBorder="1" applyAlignment="1">
      <alignment horizontal="center" vertical="center"/>
    </xf>
    <xf numFmtId="181" fontId="31" fillId="10" borderId="146" xfId="1" applyNumberFormat="1" applyFont="1" applyFill="1" applyBorder="1" applyAlignment="1">
      <alignment horizontal="center" vertical="center"/>
    </xf>
    <xf numFmtId="181" fontId="36" fillId="6" borderId="6" xfId="1" applyNumberFormat="1" applyFont="1" applyFill="1" applyBorder="1" applyAlignment="1" applyProtection="1">
      <alignment horizontal="right" vertical="center"/>
      <protection locked="0"/>
    </xf>
    <xf numFmtId="181" fontId="36" fillId="6" borderId="11" xfId="1" applyNumberFormat="1" applyFont="1" applyFill="1" applyBorder="1" applyAlignment="1" applyProtection="1">
      <alignment horizontal="right" vertical="center"/>
      <protection locked="0"/>
    </xf>
    <xf numFmtId="188" fontId="31" fillId="7" borderId="1" xfId="1" applyNumberFormat="1" applyFont="1" applyFill="1" applyBorder="1">
      <alignment vertical="center"/>
    </xf>
    <xf numFmtId="188" fontId="31" fillId="7" borderId="3" xfId="1" applyNumberFormat="1" applyFont="1" applyFill="1" applyBorder="1">
      <alignment vertical="center"/>
    </xf>
    <xf numFmtId="181" fontId="18" fillId="6" borderId="58" xfId="1" applyNumberFormat="1" applyFont="1" applyFill="1" applyBorder="1" applyAlignment="1" applyProtection="1">
      <alignment horizontal="left" vertical="top" wrapText="1"/>
      <protection locked="0"/>
    </xf>
    <xf numFmtId="181" fontId="18" fillId="6" borderId="80" xfId="1" applyNumberFormat="1" applyFont="1" applyFill="1" applyBorder="1" applyAlignment="1" applyProtection="1">
      <alignment horizontal="left" vertical="top" wrapText="1"/>
      <protection locked="0"/>
    </xf>
    <xf numFmtId="181" fontId="18" fillId="6" borderId="59" xfId="1" applyNumberFormat="1" applyFont="1" applyFill="1" applyBorder="1" applyAlignment="1" applyProtection="1">
      <alignment horizontal="left" vertical="top" wrapText="1"/>
      <protection locked="0"/>
    </xf>
    <xf numFmtId="181" fontId="18" fillId="6" borderId="60" xfId="1" applyNumberFormat="1" applyFont="1" applyFill="1" applyBorder="1" applyAlignment="1" applyProtection="1">
      <alignment horizontal="left" vertical="top" wrapText="1"/>
      <protection locked="0"/>
    </xf>
    <xf numFmtId="181" fontId="18" fillId="6" borderId="0" xfId="1" applyNumberFormat="1" applyFont="1" applyFill="1" applyAlignment="1" applyProtection="1">
      <alignment horizontal="left" vertical="top" wrapText="1"/>
      <protection locked="0"/>
    </xf>
    <xf numFmtId="181" fontId="18" fillId="6" borderId="51" xfId="1" applyNumberFormat="1" applyFont="1" applyFill="1" applyBorder="1" applyAlignment="1" applyProtection="1">
      <alignment horizontal="left" vertical="top" wrapText="1"/>
      <protection locked="0"/>
    </xf>
    <xf numFmtId="181" fontId="18" fillId="6" borderId="147" xfId="1" applyNumberFormat="1" applyFont="1" applyFill="1" applyBorder="1" applyAlignment="1" applyProtection="1">
      <alignment horizontal="left" vertical="top" wrapText="1"/>
      <protection locked="0"/>
    </xf>
    <xf numFmtId="181" fontId="18" fillId="6" borderId="106" xfId="1" applyNumberFormat="1" applyFont="1" applyFill="1" applyBorder="1" applyAlignment="1" applyProtection="1">
      <alignment horizontal="left" vertical="top" wrapText="1"/>
      <protection locked="0"/>
    </xf>
    <xf numFmtId="181" fontId="18" fillId="6" borderId="107" xfId="1" applyNumberFormat="1" applyFont="1" applyFill="1" applyBorder="1" applyAlignment="1" applyProtection="1">
      <alignment horizontal="left" vertical="top" wrapText="1"/>
      <protection locked="0"/>
    </xf>
    <xf numFmtId="0" fontId="22" fillId="0" borderId="0" xfId="0" applyFont="1" applyAlignment="1">
      <alignment horizontal="justify" vertical="center" wrapText="1"/>
    </xf>
    <xf numFmtId="0" fontId="22" fillId="0" borderId="0" xfId="0" applyFont="1" applyAlignment="1" applyProtection="1">
      <alignment horizontal="center" vertical="center"/>
      <protection locked="0"/>
    </xf>
    <xf numFmtId="181" fontId="31" fillId="10" borderId="45" xfId="1" applyNumberFormat="1" applyFont="1" applyFill="1" applyBorder="1" applyAlignment="1">
      <alignment horizontal="center" vertical="center"/>
    </xf>
    <xf numFmtId="181" fontId="3" fillId="0" borderId="142" xfId="1" applyNumberFormat="1" applyFont="1" applyBorder="1" applyAlignment="1">
      <alignment horizontal="right" vertical="center"/>
    </xf>
    <xf numFmtId="181" fontId="3" fillId="0" borderId="143" xfId="1" applyNumberFormat="1" applyFont="1" applyBorder="1" applyAlignment="1">
      <alignment horizontal="right" vertical="center"/>
    </xf>
    <xf numFmtId="181" fontId="3" fillId="0" borderId="144" xfId="1" applyNumberFormat="1" applyFont="1" applyBorder="1" applyAlignment="1">
      <alignment horizontal="right" vertical="center"/>
    </xf>
    <xf numFmtId="181" fontId="2" fillId="0" borderId="127" xfId="1" applyNumberFormat="1" applyBorder="1" applyAlignment="1">
      <alignment horizontal="center" vertical="center"/>
    </xf>
    <xf numFmtId="181" fontId="2" fillId="0" borderId="128" xfId="1" applyNumberFormat="1" applyBorder="1" applyAlignment="1">
      <alignment horizontal="center" vertical="center"/>
    </xf>
    <xf numFmtId="181" fontId="2" fillId="0" borderId="129" xfId="1" applyNumberFormat="1" applyBorder="1" applyAlignment="1">
      <alignment horizontal="center" vertical="center"/>
    </xf>
    <xf numFmtId="181" fontId="2" fillId="0" borderId="10" xfId="1" applyNumberFormat="1" applyBorder="1" applyAlignment="1">
      <alignment horizontal="center" vertical="center" shrinkToFit="1"/>
    </xf>
    <xf numFmtId="181" fontId="2" fillId="0" borderId="97" xfId="1" applyNumberFormat="1" applyBorder="1" applyAlignment="1">
      <alignment horizontal="center" vertical="center" shrinkToFit="1"/>
    </xf>
    <xf numFmtId="181" fontId="39" fillId="7" borderId="126" xfId="1" applyNumberFormat="1" applyFont="1" applyFill="1" applyBorder="1" applyAlignment="1">
      <alignment horizontal="center" vertical="center" wrapText="1"/>
    </xf>
    <xf numFmtId="181" fontId="39" fillId="7" borderId="11" xfId="1" applyNumberFormat="1" applyFont="1" applyFill="1" applyBorder="1" applyAlignment="1">
      <alignment horizontal="center" vertical="center" wrapText="1"/>
    </xf>
    <xf numFmtId="49" fontId="30" fillId="0" borderId="145" xfId="1" applyNumberFormat="1" applyFont="1" applyBorder="1" applyAlignment="1" applyProtection="1">
      <alignment horizontal="left" vertical="center" wrapText="1"/>
      <protection locked="0"/>
    </xf>
    <xf numFmtId="181" fontId="39" fillId="7" borderId="99" xfId="1" applyNumberFormat="1" applyFont="1" applyFill="1" applyBorder="1" applyAlignment="1">
      <alignment horizontal="center" vertical="center" wrapText="1"/>
    </xf>
    <xf numFmtId="181" fontId="39" fillId="7" borderId="100" xfId="1" applyNumberFormat="1" applyFont="1" applyFill="1" applyBorder="1" applyAlignment="1">
      <alignment horizontal="center" vertical="center" wrapText="1"/>
    </xf>
    <xf numFmtId="188" fontId="31" fillId="0" borderId="1" xfId="1" applyNumberFormat="1" applyFont="1" applyBorder="1">
      <alignment vertical="center"/>
    </xf>
    <xf numFmtId="188" fontId="31" fillId="0" borderId="3" xfId="1" applyNumberFormat="1" applyFont="1" applyBorder="1">
      <alignment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26" xfId="0"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181" fontId="2" fillId="6" borderId="1" xfId="1" applyNumberFormat="1" applyFill="1" applyBorder="1" applyAlignment="1" applyProtection="1">
      <alignment horizontal="right" vertical="center"/>
      <protection locked="0"/>
    </xf>
    <xf numFmtId="181" fontId="2" fillId="6" borderId="3" xfId="1" applyNumberFormat="1" applyFill="1" applyBorder="1" applyAlignment="1" applyProtection="1">
      <alignment horizontal="right" vertical="center"/>
      <protection locked="0"/>
    </xf>
    <xf numFmtId="181" fontId="39" fillId="10" borderId="99" xfId="1" applyNumberFormat="1" applyFont="1" applyFill="1" applyBorder="1" applyAlignment="1">
      <alignment horizontal="center" vertical="center" wrapText="1"/>
    </xf>
    <xf numFmtId="181" fontId="39" fillId="10" borderId="100" xfId="1" applyNumberFormat="1" applyFont="1" applyFill="1" applyBorder="1" applyAlignment="1">
      <alignment horizontal="center" vertical="center" wrapText="1"/>
    </xf>
    <xf numFmtId="181" fontId="5" fillId="10" borderId="139" xfId="1" applyNumberFormat="1" applyFont="1" applyFill="1" applyBorder="1" applyAlignment="1">
      <alignment horizontal="center" vertical="center" wrapText="1"/>
    </xf>
    <xf numFmtId="181" fontId="5" fillId="10" borderId="140" xfId="1" applyNumberFormat="1" applyFont="1" applyFill="1" applyBorder="1" applyAlignment="1">
      <alignment horizontal="center" vertical="center" wrapText="1"/>
    </xf>
    <xf numFmtId="181" fontId="39" fillId="10" borderId="141" xfId="1" applyNumberFormat="1" applyFont="1" applyFill="1" applyBorder="1" applyAlignment="1">
      <alignment horizontal="center" vertical="center" wrapText="1"/>
    </xf>
    <xf numFmtId="181" fontId="39" fillId="10" borderId="125" xfId="1" applyNumberFormat="1" applyFont="1" applyFill="1" applyBorder="1" applyAlignment="1">
      <alignment horizontal="center" vertical="center" wrapText="1"/>
    </xf>
    <xf numFmtId="181" fontId="2" fillId="0" borderId="126" xfId="1" applyNumberFormat="1" applyBorder="1" applyAlignment="1">
      <alignment horizontal="center" vertical="center" shrinkToFit="1"/>
    </xf>
    <xf numFmtId="181" fontId="2" fillId="0" borderId="8" xfId="1" applyNumberFormat="1" applyBorder="1" applyAlignment="1">
      <alignment horizontal="center" vertical="center" shrinkToFit="1"/>
    </xf>
    <xf numFmtId="181" fontId="37" fillId="7" borderId="136" xfId="1" applyNumberFormat="1" applyFont="1" applyFill="1" applyBorder="1" applyAlignment="1">
      <alignment horizontal="center" vertical="center" wrapText="1"/>
    </xf>
    <xf numFmtId="181" fontId="37" fillId="7" borderId="126" xfId="1" applyNumberFormat="1" applyFont="1" applyFill="1" applyBorder="1" applyAlignment="1">
      <alignment horizontal="center" vertical="center" wrapText="1"/>
    </xf>
    <xf numFmtId="181" fontId="37" fillId="7" borderId="9" xfId="1" applyNumberFormat="1" applyFont="1" applyFill="1" applyBorder="1" applyAlignment="1">
      <alignment horizontal="center" vertical="center" wrapText="1"/>
    </xf>
    <xf numFmtId="181" fontId="37" fillId="7" borderId="11" xfId="1" applyNumberFormat="1" applyFont="1" applyFill="1" applyBorder="1" applyAlignment="1">
      <alignment horizontal="center" vertical="center" wrapText="1"/>
    </xf>
    <xf numFmtId="181" fontId="3" fillId="0" borderId="142" xfId="1" applyNumberFormat="1" applyFont="1" applyBorder="1">
      <alignment vertical="center"/>
    </xf>
    <xf numFmtId="181" fontId="3" fillId="0" borderId="143" xfId="1" applyNumberFormat="1" applyFont="1" applyBorder="1">
      <alignment vertical="center"/>
    </xf>
    <xf numFmtId="181" fontId="3" fillId="0" borderId="144" xfId="1" applyNumberFormat="1" applyFont="1" applyBorder="1">
      <alignment vertical="center"/>
    </xf>
    <xf numFmtId="181" fontId="39" fillId="10" borderId="58" xfId="1" applyNumberFormat="1" applyFont="1" applyFill="1" applyBorder="1" applyAlignment="1">
      <alignment horizontal="center" vertical="center" wrapText="1"/>
    </xf>
    <xf numFmtId="181" fontId="39" fillId="10" borderId="66" xfId="1" applyNumberFormat="1" applyFont="1" applyFill="1" applyBorder="1" applyAlignment="1">
      <alignment horizontal="center" vertical="center" wrapText="1"/>
    </xf>
    <xf numFmtId="181" fontId="5" fillId="10" borderId="80" xfId="1" applyNumberFormat="1" applyFont="1" applyFill="1" applyBorder="1" applyAlignment="1">
      <alignment horizontal="center" vertical="center" wrapText="1"/>
    </xf>
    <xf numFmtId="181" fontId="5" fillId="10" borderId="10" xfId="1" applyNumberFormat="1" applyFont="1" applyFill="1" applyBorder="1" applyAlignment="1">
      <alignment horizontal="center" vertical="center" wrapText="1"/>
    </xf>
    <xf numFmtId="181" fontId="31" fillId="10" borderId="30" xfId="1" applyNumberFormat="1" applyFont="1" applyFill="1" applyBorder="1" applyAlignment="1">
      <alignment horizontal="center" vertical="center"/>
    </xf>
    <xf numFmtId="181" fontId="31" fillId="10" borderId="5" xfId="1" applyNumberFormat="1" applyFont="1" applyFill="1" applyBorder="1" applyAlignment="1">
      <alignment horizontal="center" vertical="center"/>
    </xf>
    <xf numFmtId="181" fontId="5" fillId="10" borderId="59" xfId="1" applyNumberFormat="1" applyFont="1" applyFill="1" applyBorder="1" applyAlignment="1">
      <alignment horizontal="center" vertical="top" wrapText="1"/>
    </xf>
    <xf numFmtId="181" fontId="5" fillId="10" borderId="51" xfId="1" applyNumberFormat="1" applyFont="1" applyFill="1" applyBorder="1" applyAlignment="1">
      <alignment horizontal="center" vertical="top" wrapText="1"/>
    </xf>
    <xf numFmtId="181" fontId="5" fillId="10" borderId="97" xfId="1" applyNumberFormat="1" applyFont="1" applyFill="1" applyBorder="1" applyAlignment="1">
      <alignment horizontal="center" vertical="top" wrapText="1"/>
    </xf>
    <xf numFmtId="181" fontId="5" fillId="10" borderId="59" xfId="1" applyNumberFormat="1" applyFont="1" applyFill="1" applyBorder="1" applyAlignment="1">
      <alignment horizontal="center" vertical="center" wrapText="1"/>
    </xf>
    <xf numFmtId="181" fontId="5" fillId="10" borderId="97" xfId="1" applyNumberFormat="1" applyFont="1" applyFill="1" applyBorder="1" applyAlignment="1">
      <alignment horizontal="center" vertical="center" wrapText="1"/>
    </xf>
    <xf numFmtId="181" fontId="5" fillId="10" borderId="139" xfId="1" applyNumberFormat="1" applyFont="1" applyFill="1" applyBorder="1" applyAlignment="1">
      <alignment horizontal="left" vertical="top" wrapText="1"/>
    </xf>
    <xf numFmtId="181" fontId="5" fillId="10" borderId="140" xfId="1" applyNumberFormat="1" applyFont="1" applyFill="1" applyBorder="1" applyAlignment="1">
      <alignment horizontal="left" vertical="top" wrapText="1"/>
    </xf>
    <xf numFmtId="181" fontId="39" fillId="7" borderId="132" xfId="1" applyNumberFormat="1" applyFont="1" applyFill="1" applyBorder="1" applyAlignment="1">
      <alignment horizontal="left" vertical="center" wrapText="1"/>
    </xf>
    <xf numFmtId="181" fontId="39" fillId="7" borderId="3" xfId="1" applyNumberFormat="1" applyFont="1" applyFill="1" applyBorder="1" applyAlignment="1">
      <alignment horizontal="left" vertical="center" wrapText="1"/>
    </xf>
    <xf numFmtId="181" fontId="39" fillId="7" borderId="136" xfId="1" applyNumberFormat="1" applyFont="1" applyFill="1" applyBorder="1" applyAlignment="1">
      <alignment horizontal="center" vertical="center" wrapText="1"/>
    </xf>
    <xf numFmtId="181" fontId="39" fillId="7" borderId="9" xfId="1" applyNumberFormat="1" applyFont="1" applyFill="1" applyBorder="1" applyAlignment="1">
      <alignment horizontal="center" vertical="center" wrapText="1"/>
    </xf>
    <xf numFmtId="181" fontId="39" fillId="7" borderId="132" xfId="1" applyNumberFormat="1" applyFont="1" applyFill="1" applyBorder="1" applyAlignment="1">
      <alignment horizontal="center" vertical="center" wrapText="1"/>
    </xf>
    <xf numFmtId="181" fontId="39" fillId="7" borderId="3" xfId="1" applyNumberFormat="1" applyFont="1" applyFill="1" applyBorder="1" applyAlignment="1">
      <alignment horizontal="center" vertical="center" wrapText="1"/>
    </xf>
    <xf numFmtId="189" fontId="31" fillId="7" borderId="1" xfId="1" applyNumberFormat="1" applyFont="1" applyFill="1" applyBorder="1" applyAlignment="1">
      <alignment horizontal="center" vertical="center" wrapText="1"/>
    </xf>
    <xf numFmtId="189" fontId="31" fillId="7" borderId="2" xfId="1" applyNumberFormat="1" applyFont="1" applyFill="1" applyBorder="1" applyAlignment="1">
      <alignment horizontal="center" vertical="center" wrapText="1"/>
    </xf>
    <xf numFmtId="189" fontId="31" fillId="7" borderId="57" xfId="1" applyNumberFormat="1" applyFont="1" applyFill="1" applyBorder="1" applyAlignment="1">
      <alignment horizontal="center" vertical="center" wrapText="1"/>
    </xf>
    <xf numFmtId="181" fontId="5" fillId="10" borderId="58" xfId="1" applyNumberFormat="1" applyFont="1" applyFill="1" applyBorder="1" applyAlignment="1">
      <alignment horizontal="center" vertical="center" wrapText="1"/>
    </xf>
    <xf numFmtId="181" fontId="5" fillId="10" borderId="66" xfId="1" applyNumberFormat="1" applyFont="1" applyFill="1" applyBorder="1" applyAlignment="1">
      <alignment horizontal="center" vertical="center" wrapText="1"/>
    </xf>
    <xf numFmtId="181" fontId="5" fillId="10" borderId="137" xfId="1" applyNumberFormat="1" applyFont="1" applyFill="1" applyBorder="1" applyAlignment="1">
      <alignment horizontal="left" vertical="center" wrapText="1"/>
    </xf>
    <xf numFmtId="181" fontId="5" fillId="10" borderId="138" xfId="1" applyNumberFormat="1" applyFont="1" applyFill="1" applyBorder="1" applyAlignment="1">
      <alignment horizontal="left" vertical="center" wrapText="1"/>
    </xf>
    <xf numFmtId="181" fontId="2" fillId="0" borderId="136" xfId="1" applyNumberFormat="1" applyBorder="1" applyAlignment="1">
      <alignment horizontal="center" vertical="center" wrapText="1" shrinkToFit="1"/>
    </xf>
    <xf numFmtId="181" fontId="2" fillId="0" borderId="7" xfId="1" applyNumberFormat="1" applyBorder="1" applyAlignment="1">
      <alignment horizontal="center" vertical="center" shrinkToFit="1"/>
    </xf>
    <xf numFmtId="181" fontId="2" fillId="0" borderId="93" xfId="1" applyNumberFormat="1" applyBorder="1" applyAlignment="1">
      <alignment horizontal="center" vertical="center" wrapText="1"/>
    </xf>
    <xf numFmtId="181" fontId="2" fillId="0" borderId="152" xfId="1" applyNumberFormat="1" applyBorder="1" applyAlignment="1">
      <alignment horizontal="center" vertical="center" wrapText="1"/>
    </xf>
    <xf numFmtId="181" fontId="2" fillId="0" borderId="9" xfId="1" applyNumberFormat="1" applyBorder="1" applyAlignment="1">
      <alignment horizontal="center" vertical="center" shrinkToFit="1"/>
    </xf>
    <xf numFmtId="181" fontId="2" fillId="0" borderId="11" xfId="1" applyNumberFormat="1" applyBorder="1" applyAlignment="1">
      <alignment horizontal="center" vertical="center" shrinkToFit="1"/>
    </xf>
    <xf numFmtId="181" fontId="5" fillId="0" borderId="1" xfId="1" applyNumberFormat="1" applyFont="1" applyBorder="1" applyAlignment="1">
      <alignment horizontal="left" vertical="center" wrapText="1"/>
    </xf>
    <xf numFmtId="181" fontId="5" fillId="0" borderId="2" xfId="1" applyNumberFormat="1" applyFont="1" applyBorder="1" applyAlignment="1">
      <alignment horizontal="left" vertical="center" wrapText="1"/>
    </xf>
    <xf numFmtId="181" fontId="2" fillId="0" borderId="2" xfId="1" applyNumberFormat="1" applyBorder="1" applyAlignment="1">
      <alignment horizontal="center" vertical="center" wrapText="1"/>
    </xf>
    <xf numFmtId="181" fontId="2" fillId="0" borderId="124" xfId="1" applyNumberFormat="1" applyBorder="1" applyAlignment="1">
      <alignment horizontal="center" vertical="center" wrapText="1"/>
    </xf>
    <xf numFmtId="181" fontId="2" fillId="0" borderId="125" xfId="1" applyNumberFormat="1" applyBorder="1" applyAlignment="1">
      <alignment horizontal="center" vertical="center" wrapText="1"/>
    </xf>
    <xf numFmtId="177" fontId="16" fillId="0" borderId="89" xfId="1" applyNumberFormat="1" applyFont="1" applyBorder="1" applyAlignment="1" applyProtection="1">
      <alignment horizontal="left" vertical="top" wrapText="1"/>
      <protection locked="0"/>
    </xf>
    <xf numFmtId="177" fontId="16" fillId="0" borderId="130" xfId="1" applyNumberFormat="1" applyFont="1" applyBorder="1" applyAlignment="1" applyProtection="1">
      <alignment horizontal="left" vertical="top" wrapText="1"/>
      <protection locked="0"/>
    </xf>
    <xf numFmtId="177" fontId="16" fillId="0" borderId="131" xfId="1" applyNumberFormat="1" applyFont="1" applyBorder="1" applyAlignment="1" applyProtection="1">
      <alignment horizontal="left" vertical="top" wrapText="1"/>
      <protection locked="0"/>
    </xf>
    <xf numFmtId="181" fontId="18" fillId="0" borderId="148" xfId="1" applyNumberFormat="1" applyFont="1" applyBorder="1" applyAlignment="1">
      <alignment horizontal="left" vertical="center"/>
    </xf>
    <xf numFmtId="181" fontId="18" fillId="0" borderId="149" xfId="1" applyNumberFormat="1" applyFont="1" applyBorder="1" applyAlignment="1">
      <alignment horizontal="left" vertical="center"/>
    </xf>
    <xf numFmtId="178" fontId="18" fillId="0" borderId="150" xfId="1" applyNumberFormat="1" applyFont="1" applyBorder="1" applyAlignment="1" applyProtection="1">
      <alignment horizontal="right" vertical="center"/>
      <protection locked="0"/>
    </xf>
    <xf numFmtId="178" fontId="18" fillId="0" borderId="151" xfId="1" applyNumberFormat="1" applyFont="1" applyBorder="1" applyAlignment="1" applyProtection="1">
      <alignment horizontal="right" vertical="center"/>
      <protection locked="0"/>
    </xf>
    <xf numFmtId="181" fontId="2" fillId="0" borderId="66" xfId="1" applyNumberFormat="1" applyBorder="1" applyAlignment="1">
      <alignment horizontal="center" vertical="center" shrinkToFit="1"/>
    </xf>
    <xf numFmtId="181" fontId="5" fillId="0" borderId="136" xfId="1" applyNumberFormat="1" applyFont="1" applyBorder="1" applyAlignment="1">
      <alignment horizontal="center" vertical="center" wrapText="1"/>
    </xf>
    <xf numFmtId="181" fontId="5" fillId="0" borderId="7" xfId="1" applyNumberFormat="1" applyFont="1" applyBorder="1" applyAlignment="1">
      <alignment horizontal="center" vertical="center" wrapText="1"/>
    </xf>
    <xf numFmtId="181" fontId="2" fillId="0" borderId="136" xfId="1" applyNumberFormat="1" applyBorder="1" applyAlignment="1">
      <alignment horizontal="center" vertical="center" shrinkToFit="1"/>
    </xf>
    <xf numFmtId="181" fontId="2" fillId="0" borderId="0" xfId="1" applyNumberFormat="1" applyAlignment="1">
      <alignment horizontal="left" vertical="center"/>
    </xf>
    <xf numFmtId="181" fontId="18" fillId="0" borderId="0" xfId="1" applyNumberFormat="1" applyFont="1" applyAlignment="1">
      <alignment horizontal="center" vertical="center"/>
    </xf>
    <xf numFmtId="0" fontId="2" fillId="6" borderId="27" xfId="1" applyFill="1" applyBorder="1" applyAlignment="1">
      <alignment horizontal="center" vertical="center"/>
    </xf>
    <xf numFmtId="0" fontId="2" fillId="6" borderId="30" xfId="1" applyFill="1" applyBorder="1" applyAlignment="1">
      <alignment horizontal="center" vertical="center"/>
    </xf>
    <xf numFmtId="181" fontId="2" fillId="6" borderId="27" xfId="1" applyNumberFormat="1" applyFill="1" applyBorder="1" applyAlignment="1">
      <alignment horizontal="center" vertical="center" shrinkToFit="1"/>
    </xf>
    <xf numFmtId="181" fontId="2" fillId="6" borderId="26" xfId="1" applyNumberFormat="1" applyFill="1" applyBorder="1" applyAlignment="1">
      <alignment horizontal="center" vertical="center" shrinkToFit="1"/>
    </xf>
    <xf numFmtId="0" fontId="2" fillId="6" borderId="26" xfId="1" applyFill="1" applyBorder="1" applyAlignment="1">
      <alignment horizontal="center" vertical="center"/>
    </xf>
    <xf numFmtId="181" fontId="2" fillId="0" borderId="27" xfId="1" applyNumberFormat="1" applyBorder="1" applyAlignment="1">
      <alignment horizontal="center" vertical="center"/>
    </xf>
    <xf numFmtId="181" fontId="2" fillId="0" borderId="30" xfId="1" applyNumberFormat="1" applyBorder="1" applyAlignment="1">
      <alignment horizontal="center" vertical="center"/>
    </xf>
    <xf numFmtId="181" fontId="2" fillId="0" borderId="26" xfId="1" applyNumberFormat="1" applyBorder="1" applyAlignment="1">
      <alignment horizontal="center" vertical="center"/>
    </xf>
    <xf numFmtId="0" fontId="16" fillId="0" borderId="0" xfId="1" applyFont="1" applyAlignment="1">
      <alignment vertical="top" wrapText="1"/>
    </xf>
    <xf numFmtId="0" fontId="2" fillId="0" borderId="0" xfId="0" applyFont="1" applyAlignment="1">
      <alignment horizontal="left" vertical="center"/>
    </xf>
    <xf numFmtId="0" fontId="7" fillId="5" borderId="21" xfId="0" applyFont="1" applyFill="1" applyBorder="1" applyProtection="1">
      <alignment vertical="center"/>
      <protection locked="0"/>
    </xf>
    <xf numFmtId="0" fontId="12" fillId="5" borderId="21" xfId="0" applyFont="1" applyFill="1" applyBorder="1" applyProtection="1">
      <alignment vertical="center"/>
      <protection locked="0"/>
    </xf>
    <xf numFmtId="0" fontId="12" fillId="5" borderId="155" xfId="0" applyFont="1" applyFill="1" applyBorder="1" applyProtection="1">
      <alignment vertical="center"/>
      <protection locked="0"/>
    </xf>
    <xf numFmtId="0" fontId="7" fillId="5" borderId="12" xfId="0" applyFont="1" applyFill="1" applyBorder="1" applyProtection="1">
      <alignment vertical="center"/>
      <protection locked="0"/>
    </xf>
    <xf numFmtId="0" fontId="12" fillId="5" borderId="12" xfId="0" applyFont="1" applyFill="1" applyBorder="1" applyProtection="1">
      <alignment vertical="center"/>
      <protection locked="0"/>
    </xf>
    <xf numFmtId="0" fontId="12" fillId="5" borderId="42" xfId="0" applyFont="1" applyFill="1" applyBorder="1" applyProtection="1">
      <alignment vertical="center"/>
      <protection locked="0"/>
    </xf>
    <xf numFmtId="0" fontId="2" fillId="0" borderId="155" xfId="0" applyFont="1" applyBorder="1" applyAlignment="1">
      <alignment horizontal="center" vertical="center"/>
    </xf>
    <xf numFmtId="0" fontId="2" fillId="0" borderId="42" xfId="0" applyFont="1" applyBorder="1" applyAlignment="1">
      <alignment horizontal="center" vertical="center"/>
    </xf>
    <xf numFmtId="0" fontId="2" fillId="0" borderId="153" xfId="0" applyFont="1" applyBorder="1" applyAlignment="1">
      <alignment horizontal="center" vertical="center"/>
    </xf>
    <xf numFmtId="0" fontId="2" fillId="0" borderId="154" xfId="0" applyFont="1" applyBorder="1" applyAlignment="1">
      <alignment horizontal="center" vertical="center"/>
    </xf>
    <xf numFmtId="0" fontId="7" fillId="0" borderId="12" xfId="0" applyFont="1" applyBorder="1">
      <alignment vertical="center"/>
    </xf>
    <xf numFmtId="0" fontId="0" fillId="0" borderId="12" xfId="0" applyBorder="1">
      <alignment vertical="center"/>
    </xf>
    <xf numFmtId="0" fontId="7" fillId="0" borderId="24" xfId="0" applyFont="1" applyBorder="1">
      <alignment vertical="center"/>
    </xf>
    <xf numFmtId="0" fontId="12" fillId="0" borderId="12" xfId="0" applyFont="1" applyBorder="1" applyAlignment="1">
      <alignment vertical="center" wrapText="1"/>
    </xf>
    <xf numFmtId="0" fontId="12" fillId="0" borderId="24" xfId="0" applyFont="1" applyBorder="1" applyAlignment="1">
      <alignment vertical="center" wrapText="1"/>
    </xf>
    <xf numFmtId="0" fontId="7"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21" xfId="0" applyFont="1" applyBorder="1" applyAlignment="1">
      <alignment vertical="center" wrapText="1"/>
    </xf>
    <xf numFmtId="0" fontId="7" fillId="0" borderId="12" xfId="0" applyFont="1" applyBorder="1" applyAlignment="1">
      <alignment vertical="center" wrapText="1"/>
    </xf>
    <xf numFmtId="0" fontId="7" fillId="0" borderId="17" xfId="0" applyFont="1" applyBorder="1" applyAlignment="1">
      <alignment horizontal="left" vertical="center"/>
    </xf>
    <xf numFmtId="0" fontId="12" fillId="0" borderId="1" xfId="0" applyFont="1" applyBorder="1">
      <alignment vertical="center"/>
    </xf>
    <xf numFmtId="0" fontId="7" fillId="0" borderId="22" xfId="0" applyFont="1" applyBorder="1" applyAlignment="1">
      <alignment horizontal="left" vertical="center"/>
    </xf>
    <xf numFmtId="0" fontId="12" fillId="0" borderId="12" xfId="0" applyFont="1" applyBorder="1">
      <alignment vertical="center"/>
    </xf>
    <xf numFmtId="0" fontId="0" fillId="0" borderId="21" xfId="0" applyBorder="1">
      <alignment vertical="center"/>
    </xf>
    <xf numFmtId="0" fontId="7" fillId="0" borderId="20" xfId="0" applyFont="1" applyBorder="1" applyAlignment="1">
      <alignment horizontal="left" vertical="center" wrapText="1"/>
    </xf>
    <xf numFmtId="0" fontId="12" fillId="0" borderId="21" xfId="0" applyFont="1" applyBorder="1" applyAlignment="1">
      <alignment horizontal="left" vertical="center"/>
    </xf>
    <xf numFmtId="0" fontId="12" fillId="0" borderId="21" xfId="0" applyFont="1" applyBorder="1">
      <alignment vertical="center"/>
    </xf>
    <xf numFmtId="0" fontId="7" fillId="5" borderId="1" xfId="0" applyFont="1" applyFill="1" applyBorder="1" applyProtection="1">
      <alignment vertical="center"/>
      <protection locked="0"/>
    </xf>
    <xf numFmtId="0" fontId="12" fillId="5" borderId="1" xfId="0" applyFont="1" applyFill="1" applyBorder="1" applyProtection="1">
      <alignment vertical="center"/>
      <protection locked="0"/>
    </xf>
    <xf numFmtId="0" fontId="12" fillId="5" borderId="153" xfId="0" applyFont="1" applyFill="1" applyBorder="1" applyProtection="1">
      <alignment vertical="center"/>
      <protection locked="0"/>
    </xf>
    <xf numFmtId="0" fontId="10" fillId="0" borderId="0" xfId="0" applyFont="1" applyAlignment="1">
      <alignment horizontal="left" vertical="center"/>
    </xf>
    <xf numFmtId="0" fontId="14" fillId="0" borderId="0" xfId="0" applyFont="1" applyAlignment="1">
      <alignment horizontal="left" vertical="center"/>
    </xf>
    <xf numFmtId="0" fontId="2" fillId="4" borderId="162" xfId="0" applyFont="1" applyFill="1" applyBorder="1" applyAlignment="1">
      <alignment horizontal="center" vertical="center"/>
    </xf>
    <xf numFmtId="0" fontId="2" fillId="4" borderId="163" xfId="0" applyFont="1" applyFill="1" applyBorder="1" applyAlignment="1">
      <alignment horizontal="center" vertical="center"/>
    </xf>
    <xf numFmtId="0" fontId="2" fillId="4" borderId="164" xfId="0" applyFont="1" applyFill="1" applyBorder="1" applyAlignment="1">
      <alignment horizontal="center" vertical="center"/>
    </xf>
    <xf numFmtId="0" fontId="8" fillId="0" borderId="71" xfId="0" applyFont="1" applyBorder="1" applyAlignment="1">
      <alignment horizontal="left" vertical="center" wrapText="1"/>
    </xf>
    <xf numFmtId="0" fontId="8" fillId="0" borderId="160" xfId="0" applyFont="1" applyBorder="1" applyAlignment="1">
      <alignment horizontal="left" vertical="center" wrapText="1"/>
    </xf>
    <xf numFmtId="0" fontId="42" fillId="0" borderId="71" xfId="0" applyFont="1" applyBorder="1" applyAlignment="1">
      <alignment vertical="center" wrapText="1"/>
    </xf>
    <xf numFmtId="0" fontId="42" fillId="0" borderId="161" xfId="0" applyFont="1" applyBorder="1" applyAlignment="1">
      <alignment vertical="center" wrapText="1"/>
    </xf>
    <xf numFmtId="0" fontId="2" fillId="0" borderId="27" xfId="0" applyFont="1" applyBorder="1" applyAlignment="1">
      <alignment vertical="center" wrapText="1"/>
    </xf>
    <xf numFmtId="0" fontId="2" fillId="0" borderId="30" xfId="0" applyFont="1" applyBorder="1">
      <alignment vertical="center"/>
    </xf>
    <xf numFmtId="0" fontId="0" fillId="0" borderId="30" xfId="0" applyBorder="1">
      <alignment vertical="center"/>
    </xf>
    <xf numFmtId="0" fontId="0" fillId="0" borderId="26" xfId="0" applyBorder="1">
      <alignment vertical="center"/>
    </xf>
    <xf numFmtId="0" fontId="8" fillId="0" borderId="72" xfId="0" applyFont="1" applyBorder="1" applyAlignment="1">
      <alignment vertical="center" wrapText="1"/>
    </xf>
    <xf numFmtId="0" fontId="14" fillId="0" borderId="156" xfId="0" applyFont="1" applyBorder="1" applyAlignment="1">
      <alignment vertical="center" wrapText="1"/>
    </xf>
    <xf numFmtId="0" fontId="14" fillId="0" borderId="156" xfId="0" applyFont="1" applyBorder="1">
      <alignment vertical="center"/>
    </xf>
    <xf numFmtId="0" fontId="14" fillId="0" borderId="157" xfId="0" applyFont="1" applyBorder="1">
      <alignment vertical="center"/>
    </xf>
    <xf numFmtId="0" fontId="7" fillId="0" borderId="158" xfId="0" applyFont="1" applyBorder="1" applyAlignment="1">
      <alignment horizontal="center" vertical="center"/>
    </xf>
    <xf numFmtId="0" fontId="12" fillId="0" borderId="158" xfId="0" applyFont="1" applyBorder="1" applyAlignment="1">
      <alignment horizontal="center" vertical="center"/>
    </xf>
    <xf numFmtId="0" fontId="12" fillId="0" borderId="159" xfId="0" applyFont="1" applyBorder="1" applyAlignment="1">
      <alignment horizontal="center" vertical="center"/>
    </xf>
    <xf numFmtId="0" fontId="41" fillId="0" borderId="71" xfId="0" applyFont="1" applyBorder="1" applyAlignment="1">
      <alignment horizontal="left" vertical="center" wrapText="1"/>
    </xf>
    <xf numFmtId="0" fontId="41" fillId="0" borderId="160" xfId="0" applyFont="1" applyBorder="1" applyAlignment="1">
      <alignment horizontal="left" vertical="center" wrapText="1"/>
    </xf>
    <xf numFmtId="0" fontId="41" fillId="0" borderId="161" xfId="0" applyFont="1" applyBorder="1" applyAlignment="1">
      <alignment horizontal="left" vertical="center" wrapText="1"/>
    </xf>
    <xf numFmtId="49" fontId="2" fillId="0" borderId="1" xfId="0" applyNumberFormat="1" applyFont="1" applyBorder="1">
      <alignment vertical="center"/>
    </xf>
    <xf numFmtId="49" fontId="2" fillId="0" borderId="2" xfId="0" applyNumberFormat="1" applyFont="1" applyBorder="1">
      <alignment vertical="center"/>
    </xf>
    <xf numFmtId="49" fontId="2" fillId="0" borderId="3" xfId="0" applyNumberFormat="1" applyFont="1" applyBorder="1">
      <alignment vertical="center"/>
    </xf>
    <xf numFmtId="0" fontId="2" fillId="0" borderId="27" xfId="0" applyFont="1" applyBorder="1" applyAlignment="1">
      <alignment horizontal="left" vertical="center" wrapText="1"/>
    </xf>
    <xf numFmtId="0" fontId="2" fillId="0" borderId="30" xfId="0" applyFont="1" applyBorder="1" applyAlignment="1">
      <alignment horizontal="left" vertical="center" wrapText="1"/>
    </xf>
    <xf numFmtId="0" fontId="0" fillId="0" borderId="30" xfId="0" applyBorder="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2" xfId="0" applyFont="1" applyBorder="1">
      <alignment vertical="center"/>
    </xf>
    <xf numFmtId="0" fontId="0" fillId="0" borderId="30" xfId="0" applyBorder="1" applyAlignment="1">
      <alignment vertical="center" wrapText="1"/>
    </xf>
    <xf numFmtId="0" fontId="2" fillId="0" borderId="12" xfId="0" applyFont="1" applyBorder="1" applyAlignment="1">
      <alignment vertical="center" wrapText="1"/>
    </xf>
    <xf numFmtId="0" fontId="2" fillId="0" borderId="72" xfId="0" applyFont="1" applyBorder="1" applyAlignment="1">
      <alignment vertical="center" wrapText="1"/>
    </xf>
    <xf numFmtId="0" fontId="2" fillId="0" borderId="156" xfId="0" applyFont="1" applyBorder="1">
      <alignment vertical="center"/>
    </xf>
    <xf numFmtId="0" fontId="0" fillId="0" borderId="156" xfId="0" applyBorder="1">
      <alignment vertical="center"/>
    </xf>
    <xf numFmtId="0" fontId="0" fillId="0" borderId="157" xfId="0" applyBorder="1">
      <alignment vertical="center"/>
    </xf>
    <xf numFmtId="49" fontId="0" fillId="0" borderId="2" xfId="0" applyNumberFormat="1" applyBorder="1">
      <alignment vertical="center"/>
    </xf>
    <xf numFmtId="49" fontId="0" fillId="0" borderId="3" xfId="0" applyNumberFormat="1" applyBorder="1">
      <alignment vertical="center"/>
    </xf>
    <xf numFmtId="0" fontId="2" fillId="0" borderId="4" xfId="0" applyFont="1" applyBorder="1" applyAlignment="1">
      <alignment vertical="center" wrapText="1"/>
    </xf>
    <xf numFmtId="0" fontId="2" fillId="0" borderId="5" xfId="0" applyFont="1" applyBorder="1">
      <alignment vertical="center"/>
    </xf>
    <xf numFmtId="0" fontId="0" fillId="0" borderId="5" xfId="0" applyBorder="1">
      <alignment vertical="center"/>
    </xf>
    <xf numFmtId="0" fontId="0" fillId="0" borderId="6" xfId="0" applyBorder="1">
      <alignment vertical="center"/>
    </xf>
    <xf numFmtId="0" fontId="2" fillId="0" borderId="30" xfId="0" applyFont="1" applyBorder="1" applyAlignment="1">
      <alignment vertical="center" wrapText="1"/>
    </xf>
    <xf numFmtId="0" fontId="12" fillId="0" borderId="0" xfId="0" applyFont="1">
      <alignment vertical="center"/>
    </xf>
    <xf numFmtId="0" fontId="0" fillId="0" borderId="0" xfId="0">
      <alignment vertical="center"/>
    </xf>
    <xf numFmtId="0" fontId="13" fillId="0" borderId="0" xfId="0" applyFont="1" applyAlignment="1">
      <alignment horizontal="left" vertical="center"/>
    </xf>
    <xf numFmtId="0" fontId="12" fillId="5" borderId="21" xfId="0" applyFont="1" applyFill="1" applyBorder="1" applyAlignment="1">
      <alignment vertical="center" wrapText="1"/>
    </xf>
    <xf numFmtId="0" fontId="12" fillId="5" borderId="155" xfId="0" applyFont="1" applyFill="1" applyBorder="1">
      <alignment vertical="center"/>
    </xf>
    <xf numFmtId="0" fontId="12" fillId="5" borderId="24" xfId="0" applyFont="1" applyFill="1" applyBorder="1" applyAlignment="1">
      <alignment vertical="center" wrapText="1"/>
    </xf>
    <xf numFmtId="0" fontId="12" fillId="5" borderId="165" xfId="0" applyFont="1" applyFill="1" applyBorder="1">
      <alignment vertical="center"/>
    </xf>
    <xf numFmtId="0" fontId="12" fillId="0" borderId="0" xfId="0" applyFont="1" applyAlignment="1">
      <alignment horizontal="center" vertical="center"/>
    </xf>
    <xf numFmtId="181" fontId="3" fillId="11" borderId="142" xfId="1" applyNumberFormat="1" applyFont="1" applyFill="1" applyBorder="1" applyAlignment="1">
      <alignment horizontal="center" vertical="center"/>
    </xf>
    <xf numFmtId="181" fontId="3" fillId="11" borderId="143" xfId="1" applyNumberFormat="1" applyFont="1" applyFill="1" applyBorder="1" applyAlignment="1">
      <alignment horizontal="center" vertical="center"/>
    </xf>
    <xf numFmtId="181" fontId="3" fillId="11" borderId="144" xfId="1" applyNumberFormat="1" applyFont="1" applyFill="1" applyBorder="1" applyAlignment="1">
      <alignment horizontal="center" vertical="center"/>
    </xf>
    <xf numFmtId="181" fontId="2" fillId="11" borderId="127" xfId="1" applyNumberFormat="1" applyFill="1" applyBorder="1" applyAlignment="1">
      <alignment horizontal="center" vertical="center"/>
    </xf>
    <xf numFmtId="181" fontId="2" fillId="11" borderId="128" xfId="1" applyNumberFormat="1" applyFill="1" applyBorder="1" applyAlignment="1">
      <alignment horizontal="center" vertical="center"/>
    </xf>
    <xf numFmtId="181" fontId="2" fillId="11" borderId="129" xfId="1" applyNumberFormat="1" applyFill="1" applyBorder="1" applyAlignment="1">
      <alignment horizontal="center" vertical="center"/>
    </xf>
    <xf numFmtId="181" fontId="2" fillId="11" borderId="142" xfId="1" applyNumberFormat="1" applyFill="1" applyBorder="1" applyAlignment="1">
      <alignment horizontal="center" vertical="center"/>
    </xf>
    <xf numFmtId="181" fontId="2" fillId="11" borderId="143" xfId="1" applyNumberFormat="1" applyFill="1" applyBorder="1" applyAlignment="1">
      <alignment horizontal="center" vertical="center"/>
    </xf>
    <xf numFmtId="181" fontId="2" fillId="0" borderId="1" xfId="1" applyNumberFormat="1" applyBorder="1" applyAlignment="1">
      <alignment horizontal="center" vertical="center" shrinkToFit="1"/>
    </xf>
    <xf numFmtId="181" fontId="2" fillId="0" borderId="2" xfId="1" applyNumberFormat="1" applyBorder="1" applyAlignment="1">
      <alignment horizontal="center" vertical="center" shrinkToFit="1"/>
    </xf>
    <xf numFmtId="185" fontId="3" fillId="0" borderId="1" xfId="1" applyNumberFormat="1" applyFont="1" applyBorder="1">
      <alignment vertical="center"/>
    </xf>
    <xf numFmtId="185" fontId="3" fillId="0" borderId="3" xfId="1" applyNumberFormat="1" applyFont="1" applyBorder="1">
      <alignment vertical="center"/>
    </xf>
    <xf numFmtId="181" fontId="2" fillId="0" borderId="12" xfId="1" applyNumberFormat="1" applyBorder="1" applyAlignment="1">
      <alignment horizontal="center" vertical="center" wrapText="1"/>
    </xf>
    <xf numFmtId="181" fontId="2" fillId="0" borderId="3" xfId="1" applyNumberFormat="1" applyBorder="1" applyAlignment="1">
      <alignment horizontal="center" vertical="center" wrapText="1"/>
    </xf>
    <xf numFmtId="181" fontId="2" fillId="0" borderId="4" xfId="1" applyNumberFormat="1" applyBorder="1" applyAlignment="1">
      <alignment horizontal="center" vertical="center"/>
    </xf>
    <xf numFmtId="181" fontId="2" fillId="0" borderId="7" xfId="1" applyNumberFormat="1" applyBorder="1" applyAlignment="1">
      <alignment horizontal="center" vertical="center"/>
    </xf>
    <xf numFmtId="181" fontId="5" fillId="0" borderId="2" xfId="1" applyNumberFormat="1" applyFont="1" applyBorder="1" applyAlignment="1">
      <alignment horizontal="center" vertical="center" wrapText="1"/>
    </xf>
    <xf numFmtId="181" fontId="16" fillId="0" borderId="0" xfId="1" applyNumberFormat="1" applyFont="1" applyAlignment="1">
      <alignment horizontal="center" vertical="center" textRotation="255"/>
    </xf>
    <xf numFmtId="49" fontId="2" fillId="0" borderId="12" xfId="1" applyNumberFormat="1" applyBorder="1" applyAlignment="1">
      <alignment horizontal="center" vertical="center"/>
    </xf>
    <xf numFmtId="181" fontId="2" fillId="0" borderId="12" xfId="1" applyNumberFormat="1" applyBorder="1" applyAlignment="1">
      <alignment horizontal="center" vertical="center" shrinkToFit="1"/>
    </xf>
    <xf numFmtId="0" fontId="2" fillId="0" borderId="185" xfId="0" applyFont="1" applyBorder="1" applyAlignment="1">
      <alignment horizontal="center" vertical="center" wrapText="1"/>
    </xf>
    <xf numFmtId="0" fontId="2" fillId="0" borderId="172" xfId="0" applyFont="1" applyBorder="1" applyAlignment="1">
      <alignment horizontal="center" vertical="center" wrapText="1"/>
    </xf>
    <xf numFmtId="0" fontId="2" fillId="0" borderId="173" xfId="0" applyFont="1" applyBorder="1" applyAlignment="1">
      <alignment horizontal="center" vertical="center" wrapText="1"/>
    </xf>
    <xf numFmtId="0" fontId="2" fillId="0" borderId="158"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2" borderId="127" xfId="0" applyFont="1" applyFill="1" applyBorder="1">
      <alignment vertical="center"/>
    </xf>
    <xf numFmtId="0" fontId="2" fillId="0" borderId="129" xfId="0" applyFont="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71" xfId="0" applyFont="1" applyBorder="1" applyAlignment="1">
      <alignment horizontal="center" vertical="center"/>
    </xf>
    <xf numFmtId="0" fontId="2" fillId="0" borderId="160" xfId="0" applyFont="1" applyBorder="1" applyAlignment="1">
      <alignment horizontal="center" vertical="center"/>
    </xf>
    <xf numFmtId="0" fontId="2" fillId="0" borderId="187"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26" xfId="0" applyFont="1" applyBorder="1" applyAlignment="1">
      <alignment horizontal="center" vertical="center"/>
    </xf>
    <xf numFmtId="0" fontId="7" fillId="2" borderId="127" xfId="0" applyFont="1" applyFill="1" applyBorder="1">
      <alignment vertical="center"/>
    </xf>
    <xf numFmtId="0" fontId="7" fillId="0" borderId="129" xfId="0" applyFont="1" applyBorder="1">
      <alignment vertical="center"/>
    </xf>
    <xf numFmtId="0" fontId="2" fillId="2" borderId="142" xfId="0" applyFont="1" applyFill="1" applyBorder="1">
      <alignment vertical="center"/>
    </xf>
    <xf numFmtId="0" fontId="2" fillId="0" borderId="174" xfId="0" applyFont="1" applyBorder="1">
      <alignment vertical="center"/>
    </xf>
    <xf numFmtId="0" fontId="2" fillId="0" borderId="175" xfId="0" applyFont="1" applyBorder="1">
      <alignment vertical="center"/>
    </xf>
    <xf numFmtId="0" fontId="2" fillId="0" borderId="144" xfId="0" applyFont="1" applyBorder="1">
      <alignment vertical="center"/>
    </xf>
    <xf numFmtId="0" fontId="2" fillId="0" borderId="180" xfId="0" applyFont="1" applyBorder="1">
      <alignment vertical="center"/>
    </xf>
    <xf numFmtId="0" fontId="2" fillId="0" borderId="186" xfId="0" applyFont="1" applyBorder="1">
      <alignment vertical="center"/>
    </xf>
    <xf numFmtId="0" fontId="7" fillId="2" borderId="127" xfId="0" applyFont="1" applyFill="1" applyBorder="1" applyAlignment="1">
      <alignment horizontal="center" vertical="center"/>
    </xf>
    <xf numFmtId="0" fontId="7" fillId="2" borderId="129" xfId="0" applyFont="1" applyFill="1" applyBorder="1" applyAlignment="1">
      <alignment horizontal="center" vertical="center"/>
    </xf>
    <xf numFmtId="0" fontId="2" fillId="0" borderId="171" xfId="0" applyFont="1" applyBorder="1" applyAlignment="1">
      <alignment horizontal="center" vertical="center"/>
    </xf>
    <xf numFmtId="0" fontId="2" fillId="0" borderId="173" xfId="0" applyFont="1" applyBorder="1" applyAlignment="1">
      <alignment horizontal="center" vertical="center"/>
    </xf>
    <xf numFmtId="0" fontId="0" fillId="0" borderId="7" xfId="0" applyBorder="1">
      <alignment vertical="center"/>
    </xf>
    <xf numFmtId="0" fontId="0" fillId="0" borderId="8" xfId="0" applyBorder="1">
      <alignment vertical="center"/>
    </xf>
    <xf numFmtId="0" fontId="2" fillId="0" borderId="10" xfId="0" applyFont="1" applyBorder="1">
      <alignmen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34" fillId="0" borderId="27" xfId="0" applyFont="1" applyBorder="1" applyAlignment="1">
      <alignment horizontal="center" vertical="center"/>
    </xf>
    <xf numFmtId="0" fontId="34" fillId="0" borderId="26" xfId="0" applyFont="1" applyBorder="1" applyAlignment="1">
      <alignment horizontal="center" vertical="center"/>
    </xf>
    <xf numFmtId="0" fontId="2" fillId="0" borderId="1" xfId="0" applyFont="1" applyBorder="1" applyAlignment="1">
      <alignment horizontal="center" vertical="top" wrapText="1"/>
    </xf>
    <xf numFmtId="0" fontId="2" fillId="0" borderId="3" xfId="0" applyFont="1" applyBorder="1" applyAlignment="1">
      <alignment horizontal="center" vertical="top"/>
    </xf>
    <xf numFmtId="0" fontId="2" fillId="0" borderId="12" xfId="0" applyFont="1" applyBorder="1" applyAlignment="1">
      <alignment horizontal="center" vertical="top" wrapText="1"/>
    </xf>
    <xf numFmtId="0" fontId="2" fillId="0" borderId="12" xfId="0" applyFont="1" applyBorder="1" applyAlignment="1">
      <alignment vertical="top"/>
    </xf>
    <xf numFmtId="0" fontId="2" fillId="0" borderId="27" xfId="0" applyFont="1" applyBorder="1" applyAlignment="1">
      <alignment horizontal="center" vertical="top"/>
    </xf>
    <xf numFmtId="0" fontId="2" fillId="0" borderId="26" xfId="0" applyFont="1" applyBorder="1" applyAlignment="1">
      <alignment vertical="top"/>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xf>
    <xf numFmtId="0" fontId="7" fillId="3" borderId="1" xfId="0" applyFont="1" applyFill="1" applyBorder="1">
      <alignment vertical="center"/>
    </xf>
    <xf numFmtId="0" fontId="7" fillId="3" borderId="3" xfId="0" applyFont="1" applyFill="1" applyBorder="1">
      <alignment vertical="center"/>
    </xf>
    <xf numFmtId="178" fontId="3" fillId="11" borderId="142" xfId="0" applyNumberFormat="1" applyFont="1" applyFill="1" applyBorder="1" applyAlignment="1">
      <alignment horizontal="right" vertical="center"/>
    </xf>
    <xf numFmtId="0" fontId="9" fillId="11" borderId="174" xfId="0" applyFont="1" applyFill="1" applyBorder="1">
      <alignment vertical="center"/>
    </xf>
    <xf numFmtId="0" fontId="9" fillId="11" borderId="179" xfId="0" applyFont="1" applyFill="1" applyBorder="1">
      <alignment vertical="center"/>
    </xf>
    <xf numFmtId="0" fontId="9" fillId="11" borderId="144" xfId="0" applyFont="1" applyFill="1" applyBorder="1">
      <alignment vertical="center"/>
    </xf>
    <xf numFmtId="0" fontId="9" fillId="11" borderId="180" xfId="0" applyFont="1" applyFill="1" applyBorder="1">
      <alignment vertical="center"/>
    </xf>
    <xf numFmtId="0" fontId="9" fillId="11" borderId="181" xfId="0" applyFont="1" applyFill="1" applyBorder="1">
      <alignment vertical="center"/>
    </xf>
    <xf numFmtId="0" fontId="3" fillId="0" borderId="7" xfId="0" applyFont="1" applyBorder="1" applyAlignment="1">
      <alignment horizontal="right" vertical="center"/>
    </xf>
    <xf numFmtId="0" fontId="3" fillId="0" borderId="0" xfId="0" applyFont="1" applyAlignment="1">
      <alignment horizontal="right" vertical="center"/>
    </xf>
    <xf numFmtId="0" fontId="8" fillId="0" borderId="183" xfId="0" applyFont="1" applyBorder="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84" xfId="0" applyFont="1" applyBorder="1">
      <alignment vertical="center"/>
    </xf>
    <xf numFmtId="0" fontId="8" fillId="0" borderId="10" xfId="0" applyFont="1" applyBorder="1">
      <alignment vertical="center"/>
    </xf>
    <xf numFmtId="0" fontId="8" fillId="0" borderId="11" xfId="0" applyFont="1" applyBorder="1">
      <alignmen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179" fontId="11" fillId="0" borderId="1" xfId="0" applyNumberFormat="1" applyFont="1" applyBorder="1" applyAlignment="1">
      <alignment horizontal="right" vertical="center"/>
    </xf>
    <xf numFmtId="179" fontId="11" fillId="0" borderId="3" xfId="0" applyNumberFormat="1" applyFont="1" applyBorder="1" applyAlignment="1">
      <alignment horizontal="right" vertical="center"/>
    </xf>
    <xf numFmtId="0" fontId="2" fillId="0" borderId="1" xfId="0" applyFont="1" applyBorder="1" applyAlignment="1">
      <alignment horizontal="center" vertical="center" wrapText="1"/>
    </xf>
    <xf numFmtId="0" fontId="8" fillId="0" borderId="185" xfId="0" applyFont="1" applyBorder="1" applyAlignment="1">
      <alignment horizontal="center" vertical="center"/>
    </xf>
    <xf numFmtId="0" fontId="8" fillId="0" borderId="172" xfId="0" applyFont="1" applyBorder="1">
      <alignment vertical="center"/>
    </xf>
    <xf numFmtId="0" fontId="8" fillId="0" borderId="173" xfId="0" applyFont="1" applyBorder="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183" fontId="33" fillId="0" borderId="29" xfId="0" applyNumberFormat="1" applyFont="1" applyBorder="1">
      <alignment vertical="center"/>
    </xf>
    <xf numFmtId="183" fontId="44" fillId="0" borderId="166" xfId="0" applyNumberFormat="1" applyFont="1" applyBorder="1">
      <alignment vertical="center"/>
    </xf>
    <xf numFmtId="0" fontId="2" fillId="0" borderId="4" xfId="0" applyFont="1" applyBorder="1">
      <alignment vertical="center"/>
    </xf>
    <xf numFmtId="0" fontId="9" fillId="0" borderId="6" xfId="0" applyFont="1" applyBorder="1">
      <alignment vertical="center"/>
    </xf>
    <xf numFmtId="0" fontId="8" fillId="0" borderId="183" xfId="0" applyFont="1" applyBorder="1" applyAlignment="1">
      <alignment horizontal="center" vertical="center" wrapText="1"/>
    </xf>
    <xf numFmtId="0" fontId="8" fillId="0" borderId="159" xfId="0" applyFont="1" applyBorder="1">
      <alignment vertical="center"/>
    </xf>
    <xf numFmtId="0" fontId="8" fillId="0" borderId="25" xfId="0" applyFont="1" applyBorder="1">
      <alignment vertical="center"/>
    </xf>
    <xf numFmtId="0" fontId="8" fillId="0" borderId="166" xfId="0" applyFont="1" applyBorder="1">
      <alignment vertical="center"/>
    </xf>
    <xf numFmtId="0" fontId="32" fillId="0" borderId="2" xfId="0" applyFont="1" applyBorder="1" applyAlignment="1">
      <alignment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179" fontId="3" fillId="11" borderId="167" xfId="0" applyNumberFormat="1" applyFont="1" applyFill="1" applyBorder="1">
      <alignment vertical="center"/>
    </xf>
    <xf numFmtId="0" fontId="2" fillId="11" borderId="168" xfId="0" applyFont="1" applyFill="1" applyBorder="1">
      <alignment vertical="center"/>
    </xf>
    <xf numFmtId="0" fontId="2" fillId="11" borderId="169" xfId="0" applyFont="1" applyFill="1" applyBorder="1">
      <alignment vertical="center"/>
    </xf>
    <xf numFmtId="0" fontId="2" fillId="11" borderId="74" xfId="0" applyFont="1" applyFill="1" applyBorder="1">
      <alignment vertical="center"/>
    </xf>
    <xf numFmtId="0" fontId="2" fillId="11" borderId="115" xfId="0" applyFont="1" applyFill="1" applyBorder="1">
      <alignment vertical="center"/>
    </xf>
    <xf numFmtId="0" fontId="2" fillId="11" borderId="170" xfId="0" applyFont="1" applyFill="1" applyBorder="1">
      <alignment vertical="center"/>
    </xf>
    <xf numFmtId="178" fontId="2" fillId="0" borderId="171" xfId="0" applyNumberFormat="1" applyFont="1" applyBorder="1" applyAlignment="1">
      <alignment horizontal="right" vertical="center"/>
    </xf>
    <xf numFmtId="0" fontId="2" fillId="0" borderId="172" xfId="0" applyFont="1" applyBorder="1" applyAlignment="1">
      <alignment horizontal="right" vertical="center"/>
    </xf>
    <xf numFmtId="0" fontId="2" fillId="0" borderId="173" xfId="0" applyFont="1" applyBorder="1" applyAlignment="1">
      <alignment horizontal="right" vertical="center"/>
    </xf>
    <xf numFmtId="183" fontId="33" fillId="0" borderId="3" xfId="0" applyNumberFormat="1" applyFont="1" applyBorder="1">
      <alignment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177" fontId="43" fillId="0" borderId="0" xfId="0" applyNumberFormat="1" applyFont="1" applyAlignment="1">
      <alignment horizontal="right" vertical="center"/>
    </xf>
    <xf numFmtId="179" fontId="11" fillId="0" borderId="2" xfId="0" applyNumberFormat="1" applyFont="1" applyBorder="1" applyAlignment="1">
      <alignment horizontal="right" vertical="center"/>
    </xf>
    <xf numFmtId="0" fontId="2" fillId="12" borderId="33" xfId="0" applyFont="1" applyFill="1" applyBorder="1" applyAlignment="1">
      <alignment horizontal="center" vertical="center"/>
    </xf>
    <xf numFmtId="0" fontId="2" fillId="0" borderId="4" xfId="0" applyFont="1" applyBorder="1" applyAlignment="1">
      <alignment horizontal="right" vertical="center"/>
    </xf>
    <xf numFmtId="0" fontId="9" fillId="0" borderId="5" xfId="0" applyFont="1" applyBorder="1">
      <alignment vertical="center"/>
    </xf>
    <xf numFmtId="0" fontId="9" fillId="0" borderId="18" xfId="0" applyFont="1" applyBorder="1">
      <alignment vertical="center"/>
    </xf>
    <xf numFmtId="0" fontId="2" fillId="11" borderId="142" xfId="0" applyFont="1" applyFill="1" applyBorder="1">
      <alignment vertical="center"/>
    </xf>
    <xf numFmtId="0" fontId="9" fillId="11" borderId="175" xfId="0" applyFont="1" applyFill="1" applyBorder="1">
      <alignment vertical="center"/>
    </xf>
    <xf numFmtId="0" fontId="9" fillId="11" borderId="176" xfId="0" applyFont="1" applyFill="1" applyBorder="1">
      <alignment vertical="center"/>
    </xf>
    <xf numFmtId="0" fontId="9" fillId="11" borderId="177" xfId="0" applyFont="1" applyFill="1" applyBorder="1">
      <alignment vertical="center"/>
    </xf>
    <xf numFmtId="0" fontId="9" fillId="11" borderId="178" xfId="0" applyFont="1" applyFill="1" applyBorder="1">
      <alignment vertical="center"/>
    </xf>
    <xf numFmtId="0" fontId="2" fillId="0" borderId="179" xfId="0" applyFont="1" applyBorder="1">
      <alignment vertical="center"/>
    </xf>
    <xf numFmtId="0" fontId="2" fillId="0" borderId="181" xfId="0" applyFont="1" applyBorder="1">
      <alignment vertical="center"/>
    </xf>
    <xf numFmtId="0" fontId="9" fillId="11" borderId="182" xfId="0" applyFont="1" applyFill="1" applyBorder="1">
      <alignment vertical="center"/>
    </xf>
    <xf numFmtId="183" fontId="33" fillId="0" borderId="9" xfId="0" applyNumberFormat="1" applyFont="1" applyBorder="1">
      <alignment vertical="center"/>
    </xf>
    <xf numFmtId="0" fontId="12" fillId="0" borderId="10" xfId="0" applyFont="1" applyBorder="1">
      <alignment vertical="center"/>
    </xf>
    <xf numFmtId="0" fontId="12" fillId="0" borderId="13" xfId="0" applyFont="1" applyBorder="1">
      <alignment vertical="center"/>
    </xf>
    <xf numFmtId="177" fontId="11" fillId="0" borderId="29" xfId="0" applyNumberFormat="1" applyFont="1" applyBorder="1">
      <alignment vertical="center"/>
    </xf>
    <xf numFmtId="177" fontId="7" fillId="0" borderId="25" xfId="0" applyNumberFormat="1" applyFont="1" applyBorder="1">
      <alignment vertical="center"/>
    </xf>
    <xf numFmtId="177" fontId="7" fillId="0" borderId="166" xfId="0" applyNumberFormat="1" applyFont="1" applyBorder="1">
      <alignment vertical="center"/>
    </xf>
    <xf numFmtId="182" fontId="43" fillId="0" borderId="0" xfId="0" applyNumberFormat="1" applyFont="1" applyAlignment="1">
      <alignment horizontal="right" vertical="center"/>
    </xf>
    <xf numFmtId="0" fontId="2" fillId="12" borderId="33" xfId="0" applyFont="1" applyFill="1" applyBorder="1" applyAlignment="1">
      <alignment vertical="center" wrapText="1"/>
    </xf>
    <xf numFmtId="181" fontId="5" fillId="11" borderId="142" xfId="1" applyNumberFormat="1" applyFont="1" applyFill="1" applyBorder="1" applyAlignment="1">
      <alignment horizontal="center" vertical="center" wrapText="1"/>
    </xf>
    <xf numFmtId="181" fontId="5" fillId="11" borderId="179" xfId="1" applyNumberFormat="1" applyFont="1" applyFill="1" applyBorder="1" applyAlignment="1">
      <alignment horizontal="center" vertical="center" wrapText="1"/>
    </xf>
    <xf numFmtId="181" fontId="5" fillId="11" borderId="143" xfId="1" applyNumberFormat="1" applyFont="1" applyFill="1" applyBorder="1" applyAlignment="1">
      <alignment horizontal="center" vertical="center" wrapText="1"/>
    </xf>
    <xf numFmtId="181" fontId="5" fillId="11" borderId="188" xfId="1" applyNumberFormat="1" applyFont="1" applyFill="1" applyBorder="1" applyAlignment="1">
      <alignment horizontal="center" vertical="center" wrapText="1"/>
    </xf>
    <xf numFmtId="181" fontId="5" fillId="11" borderId="144" xfId="1" applyNumberFormat="1" applyFont="1" applyFill="1" applyBorder="1" applyAlignment="1">
      <alignment horizontal="center" vertical="center" wrapText="1"/>
    </xf>
    <xf numFmtId="181" fontId="5" fillId="11" borderId="181" xfId="1" applyNumberFormat="1" applyFont="1" applyFill="1" applyBorder="1" applyAlignment="1">
      <alignment horizontal="center" vertical="center" wrapText="1"/>
    </xf>
    <xf numFmtId="181" fontId="2" fillId="8" borderId="2" xfId="1" applyNumberFormat="1" applyFill="1" applyBorder="1" applyAlignment="1">
      <alignment horizontal="center" vertical="center" wrapText="1"/>
    </xf>
    <xf numFmtId="0" fontId="38" fillId="0" borderId="2" xfId="0" applyFont="1" applyBorder="1" applyAlignment="1">
      <alignment horizontal="right" vertical="center"/>
    </xf>
    <xf numFmtId="0" fontId="38" fillId="0" borderId="3" xfId="0" applyFont="1" applyBorder="1" applyAlignment="1">
      <alignment horizontal="right" vertical="center"/>
    </xf>
    <xf numFmtId="0" fontId="2" fillId="8" borderId="185" xfId="0" applyFont="1" applyFill="1" applyBorder="1" applyAlignment="1">
      <alignment horizontal="center" vertical="center" wrapText="1"/>
    </xf>
    <xf numFmtId="0" fontId="2" fillId="8" borderId="172" xfId="0" applyFont="1" applyFill="1" applyBorder="1" applyAlignment="1">
      <alignment horizontal="center" vertical="center" wrapText="1"/>
    </xf>
    <xf numFmtId="0" fontId="2" fillId="8" borderId="173" xfId="0" applyFont="1" applyFill="1" applyBorder="1" applyAlignment="1">
      <alignment horizontal="center" vertical="center" wrapText="1"/>
    </xf>
    <xf numFmtId="0" fontId="2" fillId="8" borderId="158"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8" xfId="0" applyFont="1" applyFill="1" applyBorder="1" applyAlignment="1">
      <alignment horizontal="center" vertical="center" wrapText="1"/>
    </xf>
    <xf numFmtId="0" fontId="2" fillId="8" borderId="4" xfId="0" applyFont="1" applyFill="1" applyBorder="1" applyAlignment="1">
      <alignment horizontal="center" vertical="center" textRotation="255"/>
    </xf>
    <xf numFmtId="0" fontId="2" fillId="8" borderId="7" xfId="0" applyFont="1" applyFill="1" applyBorder="1" applyAlignment="1">
      <alignment horizontal="center" vertical="center" textRotation="255"/>
    </xf>
    <xf numFmtId="0" fontId="2" fillId="8" borderId="9" xfId="0" applyFont="1" applyFill="1" applyBorder="1" applyAlignment="1">
      <alignment horizontal="center" vertical="center" textRotation="255"/>
    </xf>
    <xf numFmtId="0" fontId="32" fillId="0" borderId="10" xfId="0" applyFont="1" applyBorder="1">
      <alignment vertical="center"/>
    </xf>
    <xf numFmtId="0" fontId="7" fillId="8" borderId="1" xfId="0" applyFont="1" applyFill="1" applyBorder="1">
      <alignment vertical="center"/>
    </xf>
    <xf numFmtId="0" fontId="7" fillId="8" borderId="3" xfId="0" applyFont="1" applyFill="1" applyBorder="1">
      <alignment vertical="center"/>
    </xf>
    <xf numFmtId="0" fontId="7" fillId="11" borderId="127" xfId="0" applyFont="1" applyFill="1" applyBorder="1">
      <alignment vertical="center"/>
    </xf>
    <xf numFmtId="0" fontId="7" fillId="11" borderId="129" xfId="0" applyFont="1" applyFill="1" applyBorder="1">
      <alignment vertical="center"/>
    </xf>
    <xf numFmtId="0" fontId="2" fillId="11" borderId="174" xfId="0" applyFont="1" applyFill="1" applyBorder="1">
      <alignment vertical="center"/>
    </xf>
    <xf numFmtId="0" fontId="2" fillId="11" borderId="179" xfId="0" applyFont="1" applyFill="1" applyBorder="1">
      <alignment vertical="center"/>
    </xf>
    <xf numFmtId="0" fontId="2" fillId="11" borderId="144" xfId="0" applyFont="1" applyFill="1" applyBorder="1">
      <alignment vertical="center"/>
    </xf>
    <xf numFmtId="0" fontId="2" fillId="11" borderId="180" xfId="0" applyFont="1" applyFill="1" applyBorder="1">
      <alignment vertical="center"/>
    </xf>
    <xf numFmtId="0" fontId="2" fillId="11" borderId="181" xfId="0" applyFont="1" applyFill="1" applyBorder="1">
      <alignment vertical="center"/>
    </xf>
    <xf numFmtId="0" fontId="2" fillId="11" borderId="127" xfId="0" applyFont="1" applyFill="1" applyBorder="1">
      <alignment vertical="center"/>
    </xf>
    <xf numFmtId="0" fontId="2" fillId="11" borderId="129" xfId="0" applyFont="1" applyFill="1" applyBorder="1">
      <alignment vertical="center"/>
    </xf>
    <xf numFmtId="0" fontId="2" fillId="11" borderId="175" xfId="0" applyFont="1" applyFill="1" applyBorder="1">
      <alignment vertical="center"/>
    </xf>
    <xf numFmtId="0" fontId="2" fillId="11" borderId="186" xfId="0" applyFont="1" applyFill="1" applyBorder="1">
      <alignment vertical="center"/>
    </xf>
    <xf numFmtId="0" fontId="7" fillId="11" borderId="127" xfId="0" applyFont="1" applyFill="1" applyBorder="1" applyAlignment="1">
      <alignment horizontal="center" vertical="center"/>
    </xf>
    <xf numFmtId="0" fontId="7" fillId="11" borderId="129" xfId="0" applyFont="1" applyFill="1" applyBorder="1" applyAlignment="1">
      <alignment horizontal="center" vertical="center"/>
    </xf>
    <xf numFmtId="0" fontId="2" fillId="12" borderId="127" xfId="0" applyFont="1" applyFill="1" applyBorder="1" applyAlignment="1">
      <alignment vertical="center" wrapText="1"/>
    </xf>
    <xf numFmtId="0" fontId="2" fillId="12" borderId="128" xfId="0" applyFont="1" applyFill="1" applyBorder="1">
      <alignment vertical="center"/>
    </xf>
    <xf numFmtId="0" fontId="2" fillId="12" borderId="129" xfId="0" applyFont="1" applyFill="1" applyBorder="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76200</xdr:rowOff>
    </xdr:from>
    <xdr:to>
      <xdr:col>0</xdr:col>
      <xdr:colOff>342900</xdr:colOff>
      <xdr:row>54</xdr:row>
      <xdr:rowOff>219075</xdr:rowOff>
    </xdr:to>
    <xdr:sp macro="" textlink="">
      <xdr:nvSpPr>
        <xdr:cNvPr id="29493" name="Rectangle 821">
          <a:extLst>
            <a:ext uri="{FF2B5EF4-FFF2-40B4-BE49-F238E27FC236}">
              <a16:creationId xmlns:a16="http://schemas.microsoft.com/office/drawing/2014/main" id="{00000000-0008-0000-0000-000035730000}"/>
            </a:ext>
          </a:extLst>
        </xdr:cNvPr>
        <xdr:cNvSpPr>
          <a:spLocks noChangeArrowheads="1"/>
        </xdr:cNvSpPr>
      </xdr:nvSpPr>
      <xdr:spPr bwMode="auto">
        <a:xfrm>
          <a:off x="0" y="15192375"/>
          <a:ext cx="342900" cy="1323975"/>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08000" tIns="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定</a:t>
          </a:r>
        </a:p>
        <a:p>
          <a:pPr algn="l" rtl="0">
            <a:lnSpc>
              <a:spcPts val="1300"/>
            </a:lnSpc>
            <a:defRPr sz="1000"/>
          </a:pPr>
          <a:r>
            <a:rPr lang="ja-JP" altLang="en-US" sz="1050" b="0" i="0" u="none" strike="noStrike" baseline="0">
              <a:solidFill>
                <a:srgbClr val="000000"/>
              </a:solidFill>
              <a:latin typeface="ＭＳ 明朝"/>
              <a:ea typeface="ＭＳ 明朝"/>
            </a:rPr>
            <a:t>　</a:t>
          </a:r>
        </a:p>
        <a:p>
          <a:pPr algn="l" rtl="0">
            <a:lnSpc>
              <a:spcPts val="1200"/>
            </a:lnSpc>
            <a:defRPr sz="1000"/>
          </a:pPr>
          <a:r>
            <a:rPr lang="ja-JP" altLang="en-US" sz="1050" b="0" i="0" u="none" strike="noStrike" baseline="0">
              <a:solidFill>
                <a:srgbClr val="000000"/>
              </a:solidFill>
              <a:latin typeface="ＭＳ 明朝"/>
              <a:ea typeface="ＭＳ 明朝"/>
            </a:rPr>
            <a:t>　員</a:t>
          </a:r>
        </a:p>
      </xdr:txBody>
    </xdr:sp>
    <xdr:clientData/>
  </xdr:twoCellAnchor>
  <xdr:twoCellAnchor>
    <xdr:from>
      <xdr:col>0</xdr:col>
      <xdr:colOff>0</xdr:colOff>
      <xdr:row>50</xdr:row>
      <xdr:rowOff>76200</xdr:rowOff>
    </xdr:from>
    <xdr:to>
      <xdr:col>0</xdr:col>
      <xdr:colOff>342900</xdr:colOff>
      <xdr:row>54</xdr:row>
      <xdr:rowOff>219075</xdr:rowOff>
    </xdr:to>
    <xdr:sp macro="" textlink="">
      <xdr:nvSpPr>
        <xdr:cNvPr id="29494" name="Rectangle 822">
          <a:extLst>
            <a:ext uri="{FF2B5EF4-FFF2-40B4-BE49-F238E27FC236}">
              <a16:creationId xmlns:a16="http://schemas.microsoft.com/office/drawing/2014/main" id="{00000000-0008-0000-0000-000036730000}"/>
            </a:ext>
          </a:extLst>
        </xdr:cNvPr>
        <xdr:cNvSpPr>
          <a:spLocks noChangeArrowheads="1"/>
        </xdr:cNvSpPr>
      </xdr:nvSpPr>
      <xdr:spPr bwMode="auto">
        <a:xfrm>
          <a:off x="0" y="15220950"/>
          <a:ext cx="342900" cy="1323975"/>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08000" tIns="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定</a:t>
          </a:r>
        </a:p>
        <a:p>
          <a:pPr algn="l" rtl="0">
            <a:lnSpc>
              <a:spcPts val="1300"/>
            </a:lnSpc>
            <a:defRPr sz="1000"/>
          </a:pPr>
          <a:r>
            <a:rPr lang="ja-JP" altLang="en-US" sz="1050" b="0" i="0" u="none" strike="noStrike" baseline="0">
              <a:solidFill>
                <a:srgbClr val="000000"/>
              </a:solidFill>
              <a:latin typeface="ＭＳ 明朝"/>
              <a:ea typeface="ＭＳ 明朝"/>
            </a:rPr>
            <a:t>　</a:t>
          </a:r>
        </a:p>
        <a:p>
          <a:pPr algn="l" rtl="0">
            <a:lnSpc>
              <a:spcPts val="1200"/>
            </a:lnSpc>
            <a:defRPr sz="1000"/>
          </a:pPr>
          <a:r>
            <a:rPr lang="ja-JP" altLang="en-US" sz="1050" b="0" i="0" u="none" strike="noStrike" baseline="0">
              <a:solidFill>
                <a:srgbClr val="000000"/>
              </a:solidFill>
              <a:latin typeface="ＭＳ 明朝"/>
              <a:ea typeface="ＭＳ 明朝"/>
            </a:rPr>
            <a:t>　員</a:t>
          </a:r>
        </a:p>
      </xdr:txBody>
    </xdr:sp>
    <xdr:clientData/>
  </xdr:twoCellAnchor>
  <xdr:twoCellAnchor>
    <xdr:from>
      <xdr:col>5</xdr:col>
      <xdr:colOff>523874</xdr:colOff>
      <xdr:row>15</xdr:row>
      <xdr:rowOff>214312</xdr:rowOff>
    </xdr:from>
    <xdr:to>
      <xdr:col>20</xdr:col>
      <xdr:colOff>297656</xdr:colOff>
      <xdr:row>26</xdr:row>
      <xdr:rowOff>357188</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131468" y="6155531"/>
          <a:ext cx="10989469" cy="4595813"/>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6</xdr:row>
          <xdr:rowOff>238125</xdr:rowOff>
        </xdr:from>
        <xdr:to>
          <xdr:col>9</xdr:col>
          <xdr:colOff>542925</xdr:colOff>
          <xdr:row>10</xdr:row>
          <xdr:rowOff>66675</xdr:rowOff>
        </xdr:to>
        <xdr:pic>
          <xdr:nvPicPr>
            <xdr:cNvPr id="35480" name="Picture 1">
              <a:extLst>
                <a:ext uri="{FF2B5EF4-FFF2-40B4-BE49-F238E27FC236}">
                  <a16:creationId xmlns:a16="http://schemas.microsoft.com/office/drawing/2014/main" id="{00000000-0008-0000-0700-0000988A0000}"/>
                </a:ext>
              </a:extLst>
            </xdr:cNvPr>
            <xdr:cNvPicPr>
              <a:picLocks noChangeAspect="1" noChangeArrowheads="1"/>
              <a:extLst>
                <a:ext uri="{84589F7E-364E-4C9E-8A38-B11213B215E9}">
                  <a14:cameraTool cellRange="#REF!" spid="_x0000_s35506"/>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3962400" y="1733550"/>
              <a:ext cx="2333625" cy="12954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6</xdr:row>
          <xdr:rowOff>76200</xdr:rowOff>
        </xdr:from>
        <xdr:to>
          <xdr:col>21</xdr:col>
          <xdr:colOff>0</xdr:colOff>
          <xdr:row>10</xdr:row>
          <xdr:rowOff>257175</xdr:rowOff>
        </xdr:to>
        <xdr:pic>
          <xdr:nvPicPr>
            <xdr:cNvPr id="35481" name="Picture 2">
              <a:extLst>
                <a:ext uri="{FF2B5EF4-FFF2-40B4-BE49-F238E27FC236}">
                  <a16:creationId xmlns:a16="http://schemas.microsoft.com/office/drawing/2014/main" id="{00000000-0008-0000-0700-0000998A0000}"/>
                </a:ext>
              </a:extLst>
            </xdr:cNvPr>
            <xdr:cNvPicPr>
              <a:picLocks noChangeAspect="1" noChangeArrowheads="1"/>
              <a:extLst>
                <a:ext uri="{84589F7E-364E-4C9E-8A38-B11213B215E9}">
                  <a14:cameraTool cellRange="#REF!" spid="_x0000_s35507"/>
                </a:ext>
              </a:extLst>
            </xdr:cNvPicPr>
          </xdr:nvPicPr>
          <xdr:blipFill>
            <a:blip xmlns:r="http://schemas.openxmlformats.org/officeDocument/2006/relationships" r:embed="rId2">
              <a:extLst>
                <a:ext uri="{28A0092B-C50C-407E-A947-70E740481C1C}">
                  <a14:useLocalDpi val="0"/>
                </a:ext>
              </a:extLst>
            </a:blip>
            <a:srcRect/>
            <a:stretch>
              <a:fillRect/>
            </a:stretch>
          </xdr:blipFill>
          <xdr:spPr bwMode="auto">
            <a:xfrm>
              <a:off x="12630150" y="1571625"/>
              <a:ext cx="2962275" cy="16478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190500</xdr:colOff>
      <xdr:row>6</xdr:row>
      <xdr:rowOff>238125</xdr:rowOff>
    </xdr:from>
    <xdr:to>
      <xdr:col>9</xdr:col>
      <xdr:colOff>542925</xdr:colOff>
      <xdr:row>10</xdr:row>
      <xdr:rowOff>66675</xdr:rowOff>
    </xdr:to>
    <xdr:pic>
      <xdr:nvPicPr>
        <xdr:cNvPr id="43619" name="Picture 1">
          <a:extLst>
            <a:ext uri="{FF2B5EF4-FFF2-40B4-BE49-F238E27FC236}">
              <a16:creationId xmlns:a16="http://schemas.microsoft.com/office/drawing/2014/main" id="{00000000-0008-0000-0900-000063A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1733550"/>
          <a:ext cx="233362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276225</xdr:colOff>
      <xdr:row>6</xdr:row>
      <xdr:rowOff>76200</xdr:rowOff>
    </xdr:from>
    <xdr:to>
      <xdr:col>21</xdr:col>
      <xdr:colOff>0</xdr:colOff>
      <xdr:row>10</xdr:row>
      <xdr:rowOff>257175</xdr:rowOff>
    </xdr:to>
    <xdr:pic>
      <xdr:nvPicPr>
        <xdr:cNvPr id="43620" name="Picture 2">
          <a:extLst>
            <a:ext uri="{FF2B5EF4-FFF2-40B4-BE49-F238E27FC236}">
              <a16:creationId xmlns:a16="http://schemas.microsoft.com/office/drawing/2014/main" id="{00000000-0008-0000-0900-000064A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0150" y="1571625"/>
          <a:ext cx="2962275"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rgb="FF00B0F0"/>
  </sheetPr>
  <dimension ref="A1:V59"/>
  <sheetViews>
    <sheetView tabSelected="1" view="pageBreakPreview" topLeftCell="B1" zoomScale="80" zoomScaleNormal="100" zoomScaleSheetLayoutView="80" workbookViewId="0">
      <selection activeCell="B1" sqref="B1"/>
    </sheetView>
  </sheetViews>
  <sheetFormatPr defaultColWidth="9" defaultRowHeight="14.25" x14ac:dyDescent="0.25"/>
  <cols>
    <col min="1" max="1" width="4.59765625" style="43" hidden="1" customWidth="1"/>
    <col min="2" max="2" width="12" style="43" customWidth="1"/>
    <col min="3" max="3" width="11.3984375" style="43" customWidth="1"/>
    <col min="4" max="4" width="11.86328125" style="43" customWidth="1"/>
    <col min="5" max="5" width="12" style="43" customWidth="1"/>
    <col min="6" max="6" width="10.1328125" style="43" customWidth="1"/>
    <col min="7" max="7" width="12" style="43" customWidth="1"/>
    <col min="8" max="8" width="8.73046875" style="43" customWidth="1"/>
    <col min="9" max="9" width="10.86328125" style="43" customWidth="1"/>
    <col min="10" max="10" width="6" style="43" customWidth="1"/>
    <col min="11" max="11" width="9.59765625" style="43" customWidth="1"/>
    <col min="12" max="12" width="11.1328125" style="43" customWidth="1"/>
    <col min="13" max="13" width="11.3984375" style="43" customWidth="1"/>
    <col min="14" max="14" width="11.46484375" style="43" customWidth="1"/>
    <col min="15" max="15" width="10.3984375" style="43" customWidth="1"/>
    <col min="16" max="16" width="10.265625" style="43" customWidth="1"/>
    <col min="17" max="17" width="10.59765625" style="43" customWidth="1"/>
    <col min="18" max="18" width="8.59765625" style="43" customWidth="1"/>
    <col min="19" max="19" width="9.3984375" style="43" customWidth="1"/>
    <col min="20" max="20" width="7.265625" style="43" customWidth="1"/>
    <col min="21" max="21" width="7.3984375" style="43" customWidth="1"/>
    <col min="22" max="16384" width="9" style="43"/>
  </cols>
  <sheetData>
    <row r="1" spans="2:22" ht="24.75" customHeight="1" x14ac:dyDescent="0.25">
      <c r="B1" s="43" t="s">
        <v>371</v>
      </c>
      <c r="L1" s="331" t="s">
        <v>246</v>
      </c>
      <c r="M1" s="331"/>
      <c r="N1" s="331"/>
      <c r="O1" s="331"/>
      <c r="P1" s="331" t="s">
        <v>235</v>
      </c>
      <c r="Q1" s="331"/>
      <c r="R1" s="331"/>
      <c r="S1" s="331"/>
      <c r="T1" s="331"/>
      <c r="U1" s="331"/>
      <c r="V1" s="331"/>
    </row>
    <row r="2" spans="2:22" ht="23.25" customHeight="1" thickBot="1" x14ac:dyDescent="0.3">
      <c r="B2" s="43" t="s">
        <v>167</v>
      </c>
      <c r="I2" s="44"/>
      <c r="K2" s="44"/>
      <c r="L2" s="331" t="s">
        <v>238</v>
      </c>
      <c r="M2" s="331"/>
      <c r="N2" s="331"/>
      <c r="O2" s="331"/>
      <c r="P2" s="331" t="s">
        <v>236</v>
      </c>
      <c r="Q2" s="331"/>
      <c r="R2" s="331"/>
      <c r="S2" s="331"/>
      <c r="T2" s="331"/>
      <c r="U2" s="331"/>
      <c r="V2" s="331"/>
    </row>
    <row r="3" spans="2:22" ht="32.25" customHeight="1" x14ac:dyDescent="0.25">
      <c r="B3" s="431" t="s">
        <v>168</v>
      </c>
      <c r="C3" s="432"/>
      <c r="D3" s="432"/>
      <c r="E3" s="432"/>
      <c r="F3" s="429" t="s">
        <v>110</v>
      </c>
      <c r="G3" s="394" t="s">
        <v>96</v>
      </c>
      <c r="H3" s="448" t="s">
        <v>108</v>
      </c>
      <c r="I3" s="394" t="s">
        <v>96</v>
      </c>
      <c r="J3" s="450" t="s">
        <v>98</v>
      </c>
      <c r="K3" s="394" t="s">
        <v>96</v>
      </c>
      <c r="L3" s="341" t="s">
        <v>104</v>
      </c>
      <c r="M3" s="334" t="s">
        <v>333</v>
      </c>
      <c r="N3" s="336" t="s">
        <v>99</v>
      </c>
      <c r="O3" s="72"/>
      <c r="P3" s="331" t="s">
        <v>237</v>
      </c>
      <c r="Q3" s="331"/>
      <c r="R3" s="331"/>
      <c r="S3" s="331"/>
      <c r="T3" s="331"/>
      <c r="U3" s="331"/>
      <c r="V3" s="331"/>
    </row>
    <row r="4" spans="2:22" ht="32.25" customHeight="1" thickBot="1" x14ac:dyDescent="0.3">
      <c r="B4" s="438" t="s">
        <v>94</v>
      </c>
      <c r="C4" s="435" t="s">
        <v>160</v>
      </c>
      <c r="D4" s="435" t="s">
        <v>192</v>
      </c>
      <c r="E4" s="437" t="s">
        <v>95</v>
      </c>
      <c r="F4" s="430"/>
      <c r="G4" s="395"/>
      <c r="H4" s="449"/>
      <c r="I4" s="395"/>
      <c r="J4" s="430"/>
      <c r="K4" s="395"/>
      <c r="L4" s="342"/>
      <c r="M4" s="335"/>
      <c r="N4" s="337"/>
      <c r="O4" s="72"/>
      <c r="P4" s="220" t="s">
        <v>185</v>
      </c>
      <c r="Q4" s="44"/>
      <c r="R4" s="44"/>
    </row>
    <row r="5" spans="2:22" ht="43.5" customHeight="1" x14ac:dyDescent="0.25">
      <c r="B5" s="438"/>
      <c r="C5" s="436"/>
      <c r="D5" s="436"/>
      <c r="E5" s="437"/>
      <c r="F5" s="430"/>
      <c r="G5" s="395"/>
      <c r="H5" s="73" t="s">
        <v>129</v>
      </c>
      <c r="I5" s="137"/>
      <c r="J5" s="430"/>
      <c r="K5" s="395"/>
      <c r="L5" s="342"/>
      <c r="M5" s="73" t="s">
        <v>130</v>
      </c>
      <c r="N5" s="155"/>
      <c r="O5" s="45"/>
      <c r="P5" s="425" t="s">
        <v>189</v>
      </c>
      <c r="Q5" s="427" t="s">
        <v>335</v>
      </c>
      <c r="R5" s="338" t="s">
        <v>336</v>
      </c>
      <c r="S5" s="405" t="s">
        <v>245</v>
      </c>
      <c r="T5" s="390" t="s">
        <v>241</v>
      </c>
      <c r="U5" s="412" t="s">
        <v>358</v>
      </c>
    </row>
    <row r="6" spans="2:22" ht="42.75" customHeight="1" x14ac:dyDescent="0.25">
      <c r="B6" s="439"/>
      <c r="C6" s="65" t="s">
        <v>69</v>
      </c>
      <c r="D6" s="47" t="s">
        <v>69</v>
      </c>
      <c r="E6" s="65" t="s">
        <v>69</v>
      </c>
      <c r="F6" s="433" t="s">
        <v>70</v>
      </c>
      <c r="G6" s="434"/>
      <c r="H6" s="433" t="s">
        <v>97</v>
      </c>
      <c r="I6" s="434"/>
      <c r="J6" s="433" t="s">
        <v>92</v>
      </c>
      <c r="K6" s="434"/>
      <c r="L6" s="80" t="s">
        <v>105</v>
      </c>
      <c r="M6" s="371" t="s">
        <v>100</v>
      </c>
      <c r="N6" s="372"/>
      <c r="O6" s="45"/>
      <c r="P6" s="426"/>
      <c r="Q6" s="428"/>
      <c r="R6" s="339"/>
      <c r="S6" s="406"/>
      <c r="T6" s="391"/>
      <c r="U6" s="413"/>
    </row>
    <row r="7" spans="2:22" ht="32.25" customHeight="1" x14ac:dyDescent="0.25">
      <c r="B7" s="156" t="s">
        <v>161</v>
      </c>
      <c r="C7" s="134"/>
      <c r="D7" s="365"/>
      <c r="E7" s="74">
        <f>C7</f>
        <v>0</v>
      </c>
      <c r="F7" s="368"/>
      <c r="G7" s="368"/>
      <c r="H7" s="134"/>
      <c r="I7" s="113">
        <f>'職員配置 1【必要人員等】※提出不要'!G7</f>
        <v>0</v>
      </c>
      <c r="J7" s="332"/>
      <c r="K7" s="332"/>
      <c r="L7" s="134"/>
      <c r="M7" s="75">
        <f>D25</f>
        <v>0</v>
      </c>
      <c r="N7" s="157">
        <f>'施設・設備 2【必要面積】※提出不要'!L27</f>
        <v>0</v>
      </c>
      <c r="O7" s="45"/>
      <c r="P7" s="286" t="str">
        <f>IF($H$7&lt;ROUNDDOWN(I7,0),"△","-")</f>
        <v>-</v>
      </c>
      <c r="Q7" s="289" t="str">
        <f>IF($M$7&lt;$N$7,"×","○")</f>
        <v>○</v>
      </c>
      <c r="R7" s="339"/>
      <c r="S7" s="316"/>
      <c r="T7" s="322"/>
      <c r="U7" s="318"/>
    </row>
    <row r="8" spans="2:22" ht="32.25" customHeight="1" thickBot="1" x14ac:dyDescent="0.3">
      <c r="B8" s="156" t="s">
        <v>103</v>
      </c>
      <c r="C8" s="134"/>
      <c r="D8" s="366"/>
      <c r="E8" s="74">
        <f>C8</f>
        <v>0</v>
      </c>
      <c r="F8" s="369"/>
      <c r="G8" s="369"/>
      <c r="H8" s="386"/>
      <c r="I8" s="378">
        <f>'職員配置 1【必要人員等】※提出不要'!G8</f>
        <v>0</v>
      </c>
      <c r="J8" s="333"/>
      <c r="K8" s="333"/>
      <c r="L8" s="76">
        <f>L13-L7</f>
        <v>0</v>
      </c>
      <c r="M8" s="247">
        <f>D26</f>
        <v>0</v>
      </c>
      <c r="N8" s="234">
        <f>'施設・設備 2【必要面積】※提出不要'!M27</f>
        <v>0</v>
      </c>
      <c r="O8" s="45"/>
      <c r="P8" s="364" t="str">
        <f>IF($H$8&lt;ROUNDDOWN(I8,0),"△","-")</f>
        <v>-</v>
      </c>
      <c r="Q8" s="289" t="str">
        <f>IF($M$8&lt;$N$8,"×","○")</f>
        <v>○</v>
      </c>
      <c r="R8" s="340"/>
      <c r="S8" s="316"/>
      <c r="T8" s="323"/>
      <c r="U8" s="319"/>
    </row>
    <row r="9" spans="2:22" ht="32.25" customHeight="1" x14ac:dyDescent="0.25">
      <c r="B9" s="156" t="s">
        <v>74</v>
      </c>
      <c r="C9" s="134"/>
      <c r="D9" s="367"/>
      <c r="E9" s="74">
        <f>C9</f>
        <v>0</v>
      </c>
      <c r="F9" s="370"/>
      <c r="G9" s="370"/>
      <c r="H9" s="387"/>
      <c r="I9" s="379"/>
      <c r="J9" s="136"/>
      <c r="K9" s="133" t="str">
        <f>IF(C9&gt;0,1,"-　")</f>
        <v>-　</v>
      </c>
      <c r="L9" s="400"/>
      <c r="M9" s="269">
        <f>SUM(E38:E40)</f>
        <v>0</v>
      </c>
      <c r="N9" s="284">
        <f>'施設・設備 2【必要面積】※提出不要'!N19</f>
        <v>0</v>
      </c>
      <c r="O9" s="274"/>
      <c r="P9" s="364"/>
      <c r="Q9" s="290" t="str">
        <f>IF($N$5="特例適用有","　-　　",IF(M9&lt;N9,"×","○"))</f>
        <v>○</v>
      </c>
      <c r="R9" s="287" t="str">
        <f>IF(M9&lt;N9,"×","○")</f>
        <v>○</v>
      </c>
      <c r="S9" s="407" t="str">
        <f>IF($D$20&lt;E20,"×","○")</f>
        <v>○</v>
      </c>
      <c r="T9" s="323"/>
      <c r="U9" s="320" t="str">
        <f>IF(J9&lt;K9,"×","○")</f>
        <v>×</v>
      </c>
    </row>
    <row r="10" spans="2:22" ht="32.25" customHeight="1" x14ac:dyDescent="0.25">
      <c r="B10" s="156" t="s">
        <v>75</v>
      </c>
      <c r="C10" s="134"/>
      <c r="D10" s="135"/>
      <c r="E10" s="74">
        <f>C10+D10</f>
        <v>0</v>
      </c>
      <c r="F10" s="136"/>
      <c r="G10" s="112">
        <f>'職員配置 1【必要人員等】※提出不要'!F10</f>
        <v>0</v>
      </c>
      <c r="H10" s="134"/>
      <c r="I10" s="113">
        <f>'職員配置 1【必要人員等】※提出不要'!G10</f>
        <v>0</v>
      </c>
      <c r="J10" s="136"/>
      <c r="K10" s="112">
        <f>F10</f>
        <v>0</v>
      </c>
      <c r="L10" s="401"/>
      <c r="M10" s="270">
        <f>SUM(E41:E43)</f>
        <v>0</v>
      </c>
      <c r="N10" s="234">
        <f>'施設・設備 2【必要面積】※提出不要'!O21</f>
        <v>0</v>
      </c>
      <c r="O10" s="274"/>
      <c r="P10" s="286" t="str">
        <f>IF($H$10&lt;ROUNDDOWN(I10,0),"△","-")</f>
        <v>-</v>
      </c>
      <c r="Q10" s="290" t="str">
        <f>IF($N$5="特例適用有","　-　　",IF(M10&lt;N10,"×","○"))</f>
        <v>○</v>
      </c>
      <c r="R10" s="287" t="str">
        <f>IF(M10&lt;N10,"×","○")</f>
        <v>○</v>
      </c>
      <c r="S10" s="407"/>
      <c r="T10" s="324" t="str">
        <f>IF(F10&lt;G10,"×","○")</f>
        <v>○</v>
      </c>
      <c r="U10" s="320" t="str">
        <f>IF(J10&lt;K10,"×","○")</f>
        <v>○</v>
      </c>
    </row>
    <row r="11" spans="2:22" ht="32.25" customHeight="1" x14ac:dyDescent="0.25">
      <c r="B11" s="156" t="s">
        <v>77</v>
      </c>
      <c r="C11" s="134"/>
      <c r="D11" s="135"/>
      <c r="E11" s="74">
        <f>C11+D11</f>
        <v>0</v>
      </c>
      <c r="F11" s="136"/>
      <c r="G11" s="112">
        <f>'職員配置 1【必要人員等】※提出不要'!F11</f>
        <v>0</v>
      </c>
      <c r="H11" s="386"/>
      <c r="I11" s="378">
        <f>'職員配置 1【必要人員等】※提出不要'!G11</f>
        <v>0</v>
      </c>
      <c r="J11" s="136"/>
      <c r="K11" s="112">
        <f>F11</f>
        <v>0</v>
      </c>
      <c r="L11" s="401"/>
      <c r="M11" s="270">
        <f>SUM(H32:H34)</f>
        <v>0</v>
      </c>
      <c r="N11" s="157">
        <f>'施設・設備 2【必要面積】※提出不要'!O22</f>
        <v>0</v>
      </c>
      <c r="O11" s="274"/>
      <c r="P11" s="364" t="str">
        <f>IF($H$11&lt;ROUNDDOWN(I11,0),"△","-")</f>
        <v>-</v>
      </c>
      <c r="Q11" s="290" t="str">
        <f>IF($N$5="特例適用有","　-　　",IF(M11&lt;N11,"×","○"))</f>
        <v>○</v>
      </c>
      <c r="R11" s="287" t="str">
        <f>IF(M11&lt;N11,"×","○")</f>
        <v>○</v>
      </c>
      <c r="S11" s="407"/>
      <c r="T11" s="324" t="str">
        <f>IF(F11&lt;G11,"×","○")</f>
        <v>○</v>
      </c>
      <c r="U11" s="320" t="str">
        <f>IF(J11&lt;K11,"×","○")</f>
        <v>○</v>
      </c>
    </row>
    <row r="12" spans="2:22" ht="32.25" customHeight="1" thickBot="1" x14ac:dyDescent="0.3">
      <c r="B12" s="156" t="s">
        <v>79</v>
      </c>
      <c r="C12" s="134"/>
      <c r="D12" s="135"/>
      <c r="E12" s="74">
        <f>C12+D12</f>
        <v>0</v>
      </c>
      <c r="F12" s="136"/>
      <c r="G12" s="112">
        <f>'職員配置 1【必要人員等】※提出不要'!F12</f>
        <v>0</v>
      </c>
      <c r="H12" s="387"/>
      <c r="I12" s="379">
        <f>'職員配置 1【必要人員等】※提出不要'!G12</f>
        <v>0</v>
      </c>
      <c r="J12" s="136"/>
      <c r="K12" s="112">
        <f>F12</f>
        <v>0</v>
      </c>
      <c r="L12" s="402"/>
      <c r="M12" s="271">
        <f>SUM(H35:H37)</f>
        <v>0</v>
      </c>
      <c r="N12" s="285">
        <f>'施設・設備 2【必要面積】※提出不要'!O24</f>
        <v>0</v>
      </c>
      <c r="O12" s="274"/>
      <c r="P12" s="364"/>
      <c r="Q12" s="291" t="str">
        <f>IF($N$5="特例適用有","　-　　",IF(M12&lt;N12,"×","○"))</f>
        <v>○</v>
      </c>
      <c r="R12" s="288" t="str">
        <f>IF(M12&lt;N12,"×","○")</f>
        <v>○</v>
      </c>
      <c r="S12" s="408"/>
      <c r="T12" s="324" t="str">
        <f>IF(F12&lt;G12,"×","○")</f>
        <v>○</v>
      </c>
      <c r="U12" s="320" t="str">
        <f>IF(J12&lt;K12,"×","○")</f>
        <v>○</v>
      </c>
    </row>
    <row r="13" spans="2:22" ht="32.25" customHeight="1" thickTop="1" thickBot="1" x14ac:dyDescent="0.3">
      <c r="B13" s="158" t="s">
        <v>80</v>
      </c>
      <c r="C13" s="159">
        <f>SUM(C7:C12)</f>
        <v>0</v>
      </c>
      <c r="D13" s="160">
        <f>SUM(D7:D12)</f>
        <v>0</v>
      </c>
      <c r="E13" s="159">
        <f>SUM(E7:E12)</f>
        <v>0</v>
      </c>
      <c r="F13" s="161">
        <f>SUM(F10:F12)</f>
        <v>0</v>
      </c>
      <c r="G13" s="162">
        <f>SUM(G10:G12)</f>
        <v>0</v>
      </c>
      <c r="H13" s="161">
        <f>SUM(H7:H12)</f>
        <v>0</v>
      </c>
      <c r="I13" s="162">
        <f>+IF($I$5="兼任有",'職員配置 1【必要人員等】※提出不要'!H13+1,'職員配置 1【必要人員等】※提出不要'!H13)</f>
        <v>0</v>
      </c>
      <c r="J13" s="161">
        <f>SUM(J9:J12)</f>
        <v>0</v>
      </c>
      <c r="K13" s="162">
        <f>SUM(K9:K12)</f>
        <v>0</v>
      </c>
      <c r="L13" s="268">
        <f>SUM(C7:C8)</f>
        <v>0</v>
      </c>
      <c r="M13" s="272">
        <f>SUM(M9:M12)</f>
        <v>0</v>
      </c>
      <c r="N13" s="273">
        <f>'施設・設備 2【必要面積】※提出不要'!N33</f>
        <v>0</v>
      </c>
      <c r="P13" s="213" t="str">
        <f>IF($H$13&lt;I13,"×","○")</f>
        <v>○</v>
      </c>
      <c r="Q13" s="214" t="s">
        <v>106</v>
      </c>
      <c r="R13" s="283" t="str">
        <f>IF($B$20&lt;C20,"×","○")</f>
        <v>○</v>
      </c>
      <c r="S13" s="317"/>
      <c r="T13" s="325"/>
      <c r="U13" s="321"/>
    </row>
    <row r="14" spans="2:22" ht="22.5" customHeight="1" x14ac:dyDescent="0.25">
      <c r="B14" s="44"/>
      <c r="C14" s="77"/>
      <c r="D14" s="77"/>
      <c r="E14" s="77"/>
      <c r="F14" s="77"/>
      <c r="G14" s="77"/>
      <c r="I14" s="77"/>
      <c r="J14" s="77"/>
      <c r="K14" s="77"/>
      <c r="L14" s="77"/>
      <c r="M14" s="78"/>
      <c r="N14" s="78"/>
    </row>
    <row r="15" spans="2:22" ht="32.25" customHeight="1" thickBot="1" x14ac:dyDescent="0.3">
      <c r="B15" s="223" t="s">
        <v>309</v>
      </c>
      <c r="C15" s="223"/>
      <c r="D15" s="224"/>
      <c r="E15" s="223"/>
      <c r="F15" s="223"/>
      <c r="G15" s="224"/>
      <c r="H15" s="224"/>
      <c r="I15" s="224"/>
      <c r="J15" s="224"/>
      <c r="K15" s="225"/>
      <c r="L15" s="225"/>
      <c r="M15" s="225"/>
      <c r="N15" s="224"/>
      <c r="O15" s="79"/>
      <c r="P15" s="44"/>
      <c r="Q15" s="44"/>
      <c r="R15" s="44"/>
    </row>
    <row r="16" spans="2:22" ht="35.1" customHeight="1" x14ac:dyDescent="0.25">
      <c r="B16" s="163" t="s">
        <v>106</v>
      </c>
      <c r="C16" s="164" t="s">
        <v>99</v>
      </c>
      <c r="D16" s="235" t="s">
        <v>101</v>
      </c>
      <c r="E16" s="164" t="s">
        <v>99</v>
      </c>
      <c r="F16" s="77"/>
      <c r="G16" s="77"/>
    </row>
    <row r="17" spans="2:20" ht="35.1" customHeight="1" x14ac:dyDescent="0.25">
      <c r="B17" s="165" t="s">
        <v>131</v>
      </c>
      <c r="C17" s="237"/>
      <c r="D17" s="236" t="s">
        <v>224</v>
      </c>
      <c r="E17" s="155"/>
      <c r="F17" s="77"/>
      <c r="G17" s="292" t="s">
        <v>337</v>
      </c>
      <c r="H17" s="292"/>
      <c r="I17" s="292"/>
      <c r="J17" s="292"/>
      <c r="K17" s="292"/>
      <c r="L17" s="292"/>
    </row>
    <row r="18" spans="2:20" ht="35.1" customHeight="1" x14ac:dyDescent="0.25">
      <c r="B18" s="165" t="s">
        <v>130</v>
      </c>
      <c r="C18" s="155"/>
      <c r="D18" s="73" t="s">
        <v>130</v>
      </c>
      <c r="E18" s="155"/>
      <c r="F18" s="77"/>
      <c r="G18" s="43" t="s">
        <v>351</v>
      </c>
      <c r="O18" s="292" t="s">
        <v>353</v>
      </c>
      <c r="P18" s="292"/>
      <c r="Q18" s="292"/>
      <c r="R18" s="292"/>
      <c r="S18" s="292"/>
      <c r="T18" s="292"/>
    </row>
    <row r="19" spans="2:20" ht="35.1" customHeight="1" x14ac:dyDescent="0.25">
      <c r="B19" s="447" t="s">
        <v>100</v>
      </c>
      <c r="C19" s="372"/>
      <c r="D19" s="371" t="s">
        <v>100</v>
      </c>
      <c r="E19" s="372"/>
      <c r="F19" s="77"/>
      <c r="G19" s="293" t="s">
        <v>338</v>
      </c>
      <c r="H19" s="383" t="s">
        <v>339</v>
      </c>
      <c r="I19" s="384"/>
      <c r="J19" s="385"/>
      <c r="O19" s="292" t="s">
        <v>354</v>
      </c>
      <c r="P19" s="292"/>
      <c r="Q19" s="292"/>
      <c r="R19" s="292"/>
      <c r="S19" s="292"/>
      <c r="T19" s="292"/>
    </row>
    <row r="20" spans="2:20" ht="35.1" customHeight="1" thickBot="1" x14ac:dyDescent="0.3">
      <c r="B20" s="166"/>
      <c r="C20" s="167">
        <f>IF($C$18="特例適用有",'施設・設備 2【必要面積】※提出不要'!H29-'施設・設備 2【必要面積】※提出不要'!N27,'施設・設備 2【必要面積】※提出不要'!H29)</f>
        <v>0</v>
      </c>
      <c r="D20" s="329">
        <f>SUM(C22:C23)+SUM(E22:E23)</f>
        <v>0</v>
      </c>
      <c r="E20" s="234">
        <f>IF($E$18="特例適用有",'施設・設備 2【必要面積】※提出不要'!R24+'施設・設備 2【必要面積】※提出不要'!R21,'施設・設備 2【必要面積】※提出不要'!P31)</f>
        <v>0</v>
      </c>
      <c r="F20" s="77"/>
      <c r="G20" s="309" t="s">
        <v>345</v>
      </c>
      <c r="H20" s="380" t="s">
        <v>347</v>
      </c>
      <c r="I20" s="381"/>
      <c r="J20" s="382"/>
      <c r="K20" s="43" t="s">
        <v>349</v>
      </c>
    </row>
    <row r="21" spans="2:20" ht="35.1" customHeight="1" x14ac:dyDescent="0.25">
      <c r="B21" s="226" t="s">
        <v>247</v>
      </c>
      <c r="C21" s="227"/>
      <c r="D21" s="228"/>
      <c r="E21" s="229"/>
      <c r="F21" s="77"/>
      <c r="G21" s="309" t="s">
        <v>346</v>
      </c>
      <c r="H21" s="380" t="s">
        <v>348</v>
      </c>
      <c r="I21" s="381"/>
      <c r="J21" s="382"/>
    </row>
    <row r="22" spans="2:20" ht="35.1" customHeight="1" x14ac:dyDescent="0.25">
      <c r="B22" s="141" t="s">
        <v>248</v>
      </c>
      <c r="C22" s="230"/>
      <c r="D22" s="231" t="s">
        <v>251</v>
      </c>
      <c r="E22" s="142"/>
      <c r="F22" s="77"/>
    </row>
    <row r="23" spans="2:20" ht="35.1" customHeight="1" thickBot="1" x14ac:dyDescent="0.3">
      <c r="B23" s="143" t="s">
        <v>249</v>
      </c>
      <c r="C23" s="232"/>
      <c r="D23" s="233" t="s">
        <v>250</v>
      </c>
      <c r="E23" s="185"/>
      <c r="F23" s="77"/>
      <c r="G23" s="292" t="s">
        <v>352</v>
      </c>
      <c r="H23" s="292"/>
      <c r="I23" s="292"/>
      <c r="J23" s="292"/>
      <c r="K23" s="292"/>
      <c r="L23" s="292"/>
    </row>
    <row r="24" spans="2:20" ht="35.1" customHeight="1" x14ac:dyDescent="0.25">
      <c r="B24" s="174" t="s">
        <v>212</v>
      </c>
      <c r="C24" s="145" t="s">
        <v>89</v>
      </c>
      <c r="D24" s="244" t="s">
        <v>308</v>
      </c>
      <c r="E24" s="189" t="s">
        <v>225</v>
      </c>
      <c r="F24" s="77"/>
      <c r="G24" s="293" t="s">
        <v>338</v>
      </c>
      <c r="H24" s="383" t="s">
        <v>339</v>
      </c>
      <c r="I24" s="384"/>
      <c r="J24" s="385"/>
      <c r="K24" s="292"/>
      <c r="L24" s="292"/>
    </row>
    <row r="25" spans="2:20" ht="35.1" customHeight="1" x14ac:dyDescent="0.25">
      <c r="B25" s="146" t="s">
        <v>172</v>
      </c>
      <c r="C25" s="138"/>
      <c r="D25" s="245">
        <f>SUM(E32:E33)</f>
        <v>0</v>
      </c>
      <c r="E25" s="147"/>
      <c r="F25" s="77"/>
      <c r="G25" s="293" t="s">
        <v>340</v>
      </c>
      <c r="H25" s="383" t="s">
        <v>341</v>
      </c>
      <c r="I25" s="384"/>
      <c r="J25" s="385"/>
      <c r="K25" s="292" t="s">
        <v>350</v>
      </c>
      <c r="L25" s="292"/>
    </row>
    <row r="26" spans="2:20" ht="35.1" customHeight="1" x14ac:dyDescent="0.25">
      <c r="B26" s="146" t="s">
        <v>173</v>
      </c>
      <c r="C26" s="138"/>
      <c r="D26" s="245">
        <f>SUM(E35:E36)</f>
        <v>0</v>
      </c>
      <c r="E26" s="147"/>
      <c r="F26" s="77"/>
      <c r="G26" s="293" t="s">
        <v>342</v>
      </c>
      <c r="H26" s="383" t="s">
        <v>343</v>
      </c>
      <c r="I26" s="384"/>
      <c r="J26" s="385"/>
      <c r="K26" s="292"/>
      <c r="L26" s="292"/>
    </row>
    <row r="27" spans="2:20" ht="35.1" customHeight="1" x14ac:dyDescent="0.25">
      <c r="B27" s="146" t="s">
        <v>174</v>
      </c>
      <c r="C27" s="138"/>
      <c r="D27" s="245">
        <f>SUM(E38:E43)+SUM(H32:H39)</f>
        <v>0</v>
      </c>
      <c r="E27" s="207"/>
      <c r="F27" s="77"/>
      <c r="G27" s="292"/>
      <c r="H27" s="292"/>
      <c r="I27" s="292"/>
      <c r="J27" s="292"/>
      <c r="K27" s="292"/>
      <c r="L27" s="292"/>
    </row>
    <row r="28" spans="2:20" ht="32.25" customHeight="1" x14ac:dyDescent="0.25">
      <c r="B28" s="443" t="s">
        <v>175</v>
      </c>
      <c r="C28" s="296"/>
      <c r="D28" s="297">
        <f>SUM(H41:H43)</f>
        <v>0</v>
      </c>
      <c r="E28" s="298"/>
      <c r="F28" s="77"/>
    </row>
    <row r="29" spans="2:20" ht="30" customHeight="1" x14ac:dyDescent="0.25">
      <c r="B29" s="444"/>
      <c r="C29" s="445" t="s">
        <v>344</v>
      </c>
      <c r="D29" s="446"/>
      <c r="E29" s="328"/>
      <c r="F29" s="77"/>
    </row>
    <row r="30" spans="2:20" ht="35.1" customHeight="1" thickBot="1" x14ac:dyDescent="0.3">
      <c r="B30" s="146" t="s">
        <v>176</v>
      </c>
      <c r="C30" s="139" t="s">
        <v>233</v>
      </c>
      <c r="D30" s="169"/>
      <c r="E30" s="295"/>
      <c r="F30" s="315" t="s">
        <v>355</v>
      </c>
      <c r="G30" s="294"/>
    </row>
    <row r="31" spans="2:20" ht="35.1" customHeight="1" x14ac:dyDescent="0.25">
      <c r="B31" s="146" t="s">
        <v>177</v>
      </c>
      <c r="C31" s="139" t="s">
        <v>233</v>
      </c>
      <c r="D31" s="144" t="s">
        <v>172</v>
      </c>
      <c r="E31" s="254" t="s">
        <v>183</v>
      </c>
      <c r="F31" s="248" t="s">
        <v>331</v>
      </c>
      <c r="G31" s="144" t="s">
        <v>174</v>
      </c>
      <c r="H31" s="254" t="s">
        <v>183</v>
      </c>
      <c r="I31" s="140" t="s">
        <v>330</v>
      </c>
    </row>
    <row r="32" spans="2:20" ht="35.1" customHeight="1" x14ac:dyDescent="0.25">
      <c r="B32" s="146" t="s">
        <v>178</v>
      </c>
      <c r="C32" s="139" t="s">
        <v>233</v>
      </c>
      <c r="D32" s="141" t="s">
        <v>220</v>
      </c>
      <c r="E32" s="255"/>
      <c r="F32" s="261">
        <f>E32/1.65</f>
        <v>0</v>
      </c>
      <c r="G32" s="141" t="s">
        <v>324</v>
      </c>
      <c r="H32" s="255"/>
      <c r="I32" s="263">
        <f>H32/1.98</f>
        <v>0</v>
      </c>
    </row>
    <row r="33" spans="2:22" ht="35.1" customHeight="1" thickBot="1" x14ac:dyDescent="0.3">
      <c r="B33" s="146" t="s">
        <v>179</v>
      </c>
      <c r="C33" s="139" t="s">
        <v>233</v>
      </c>
      <c r="D33" s="143" t="s">
        <v>184</v>
      </c>
      <c r="E33" s="258"/>
      <c r="F33" s="261">
        <f>E33/1.65</f>
        <v>0</v>
      </c>
      <c r="G33" s="141" t="s">
        <v>325</v>
      </c>
      <c r="H33" s="255"/>
      <c r="I33" s="264">
        <f t="shared" ref="I33:I39" si="0">H33/1.98</f>
        <v>0</v>
      </c>
      <c r="J33" s="222" t="s">
        <v>234</v>
      </c>
      <c r="K33" s="199"/>
      <c r="L33" s="199"/>
      <c r="M33" s="199"/>
      <c r="N33" s="199"/>
      <c r="O33" s="199"/>
      <c r="P33" s="199"/>
      <c r="Q33" s="199"/>
      <c r="R33" s="221" t="s">
        <v>185</v>
      </c>
      <c r="T33" s="199"/>
      <c r="U33" s="199"/>
    </row>
    <row r="34" spans="2:22" ht="34.5" customHeight="1" thickBot="1" x14ac:dyDescent="0.3">
      <c r="B34" s="188" t="s">
        <v>252</v>
      </c>
      <c r="C34" s="184" t="s">
        <v>233</v>
      </c>
      <c r="D34" s="144" t="s">
        <v>173</v>
      </c>
      <c r="E34" s="254" t="s">
        <v>183</v>
      </c>
      <c r="F34" s="248" t="s">
        <v>331</v>
      </c>
      <c r="G34" s="252" t="s">
        <v>326</v>
      </c>
      <c r="H34" s="256"/>
      <c r="I34" s="267">
        <f t="shared" si="0"/>
        <v>0</v>
      </c>
      <c r="J34" s="373" t="s">
        <v>191</v>
      </c>
      <c r="K34" s="396" t="s">
        <v>193</v>
      </c>
      <c r="L34" s="397"/>
      <c r="M34" s="416" t="s">
        <v>240</v>
      </c>
      <c r="N34" s="418" t="s">
        <v>332</v>
      </c>
      <c r="O34" s="420" t="s">
        <v>26</v>
      </c>
      <c r="P34" s="420" t="s">
        <v>362</v>
      </c>
      <c r="Q34" s="376" t="s">
        <v>243</v>
      </c>
      <c r="R34" s="403" t="s">
        <v>190</v>
      </c>
      <c r="S34" s="414" t="s">
        <v>335</v>
      </c>
      <c r="T34" s="409" t="s">
        <v>336</v>
      </c>
      <c r="U34" s="392" t="s">
        <v>239</v>
      </c>
      <c r="V34" s="388" t="s">
        <v>242</v>
      </c>
    </row>
    <row r="35" spans="2:22" ht="34.5" customHeight="1" thickTop="1" x14ac:dyDescent="0.25">
      <c r="B35" s="183" t="s">
        <v>180</v>
      </c>
      <c r="C35" s="184" t="s">
        <v>233</v>
      </c>
      <c r="D35" s="141" t="s">
        <v>221</v>
      </c>
      <c r="E35" s="255"/>
      <c r="F35" s="261">
        <f>E35/3.3</f>
        <v>0</v>
      </c>
      <c r="G35" s="253" t="s">
        <v>327</v>
      </c>
      <c r="H35" s="257"/>
      <c r="I35" s="265">
        <f t="shared" si="0"/>
        <v>0</v>
      </c>
      <c r="J35" s="374"/>
      <c r="K35" s="398"/>
      <c r="L35" s="399"/>
      <c r="M35" s="417"/>
      <c r="N35" s="419"/>
      <c r="O35" s="421"/>
      <c r="P35" s="421"/>
      <c r="Q35" s="377"/>
      <c r="R35" s="404"/>
      <c r="S35" s="415"/>
      <c r="T35" s="410"/>
      <c r="U35" s="393"/>
      <c r="V35" s="389"/>
    </row>
    <row r="36" spans="2:22" ht="35.1" customHeight="1" thickBot="1" x14ac:dyDescent="0.3">
      <c r="B36" s="170" t="s">
        <v>181</v>
      </c>
      <c r="C36" s="139" t="s">
        <v>233</v>
      </c>
      <c r="D36" s="143" t="s">
        <v>184</v>
      </c>
      <c r="E36" s="258"/>
      <c r="F36" s="261">
        <f>E36/3.3</f>
        <v>0</v>
      </c>
      <c r="G36" s="141" t="s">
        <v>328</v>
      </c>
      <c r="H36" s="255"/>
      <c r="I36" s="266">
        <f t="shared" si="0"/>
        <v>0</v>
      </c>
      <c r="J36" s="249"/>
      <c r="K36" s="200" t="s">
        <v>186</v>
      </c>
      <c r="L36" s="201"/>
      <c r="M36" s="148">
        <f>'試算職員配置 1【必要人員等】※提出不要'!$G$7</f>
        <v>0</v>
      </c>
      <c r="N36" s="149">
        <f>'試算施設・設備 2【必要面積】※提出不要'!$L$27</f>
        <v>0</v>
      </c>
      <c r="O36" s="422">
        <f>IF($E$18="特例適用有",'試算施設・設備 2【必要面積】※提出不要'!R24+'試算施設・設備 2【必要面積】※提出不要'!R21,'試算施設・設備 2【必要面積】※提出不要'!P31)</f>
        <v>0</v>
      </c>
      <c r="P36" s="202"/>
      <c r="Q36" s="209"/>
      <c r="R36" s="286" t="str">
        <f>IF(J36&lt;ROUNDDOWN(M36,0),"△","-")</f>
        <v>-</v>
      </c>
      <c r="S36" s="324" t="str">
        <f>IF($M$7&lt;N36,"×","○")</f>
        <v>○</v>
      </c>
      <c r="T36" s="410"/>
      <c r="U36" s="304"/>
      <c r="V36" s="216"/>
    </row>
    <row r="37" spans="2:22" ht="35.1" customHeight="1" thickBot="1" x14ac:dyDescent="0.3">
      <c r="B37" s="186" t="s">
        <v>182</v>
      </c>
      <c r="C37" s="187" t="s">
        <v>233</v>
      </c>
      <c r="D37" s="250" t="s">
        <v>174</v>
      </c>
      <c r="E37" s="259" t="s">
        <v>183</v>
      </c>
      <c r="F37" s="248" t="s">
        <v>331</v>
      </c>
      <c r="G37" s="252" t="s">
        <v>329</v>
      </c>
      <c r="H37" s="256"/>
      <c r="I37" s="267">
        <f t="shared" si="0"/>
        <v>0</v>
      </c>
      <c r="J37" s="349"/>
      <c r="K37" s="200" t="s">
        <v>187</v>
      </c>
      <c r="L37" s="203"/>
      <c r="M37" s="351">
        <f>'試算職員配置 1【必要人員等】※提出不要'!$G$8</f>
        <v>0</v>
      </c>
      <c r="N37" s="149">
        <f>'試算施設・設備 2【必要面積】※提出不要'!$M$27</f>
        <v>0</v>
      </c>
      <c r="O37" s="423" t="str">
        <f>IF($E$18="特例適用有",'試算施設・設備 2【必要面積】※提出不要'!P19+'試算施設・設備 2【必要面積】※提出不要'!P16,'試算施設・設備 2【必要面積】※提出不要'!N26)</f>
        <v xml:space="preserve"> ⑮　　　　㎡ </v>
      </c>
      <c r="P37" s="204"/>
      <c r="Q37" s="210"/>
      <c r="R37" s="364" t="str">
        <f>IF(J37&lt;ROUNDDOWN(M37,0),"△","-")</f>
        <v>-</v>
      </c>
      <c r="S37" s="324" t="str">
        <f>IF($M$8&lt;N37,"×","○")</f>
        <v>○</v>
      </c>
      <c r="T37" s="411"/>
      <c r="U37" s="304"/>
      <c r="V37" s="217"/>
    </row>
    <row r="38" spans="2:22" ht="35.1" customHeight="1" thickTop="1" x14ac:dyDescent="0.25">
      <c r="B38" s="170" t="s">
        <v>214</v>
      </c>
      <c r="C38" s="172" t="s">
        <v>233</v>
      </c>
      <c r="D38" s="141" t="s">
        <v>222</v>
      </c>
      <c r="E38" s="255"/>
      <c r="F38" s="261">
        <f t="shared" ref="F38:F43" si="1">E38/1.98</f>
        <v>0</v>
      </c>
      <c r="G38" s="253" t="s">
        <v>359</v>
      </c>
      <c r="H38" s="257"/>
      <c r="I38" s="263">
        <f t="shared" si="0"/>
        <v>0</v>
      </c>
      <c r="J38" s="350"/>
      <c r="K38" s="200" t="s">
        <v>74</v>
      </c>
      <c r="L38" s="203"/>
      <c r="M38" s="352"/>
      <c r="N38" s="276">
        <f>'試算施設・設備 2【必要面積】※提出不要'!$N$19</f>
        <v>0</v>
      </c>
      <c r="O38" s="423">
        <f>IF($E$18="特例適用有",'試算施設・設備 2【必要面積】※提出不要'!P20+'試算施設・設備 2【必要面積】※提出不要'!P17,'試算施設・設備 2【必要面積】※提出不要'!N27)</f>
        <v>0</v>
      </c>
      <c r="P38" s="204"/>
      <c r="Q38" s="210"/>
      <c r="R38" s="364"/>
      <c r="S38" s="326" t="str">
        <f>IF($N$5="特例適用有","　-　　",IF(M9&lt;N38,"×","○"))</f>
        <v>○</v>
      </c>
      <c r="T38" s="287" t="str">
        <f>IF(M9&lt;N38,"×","○")</f>
        <v>○</v>
      </c>
      <c r="U38" s="347" t="str">
        <f>IF($D$20&lt;O36,"×","○")</f>
        <v>○</v>
      </c>
      <c r="V38" s="217"/>
    </row>
    <row r="39" spans="2:22" ht="35.1" customHeight="1" thickBot="1" x14ac:dyDescent="0.3">
      <c r="B39" s="170" t="s">
        <v>215</v>
      </c>
      <c r="C39" s="172" t="s">
        <v>233</v>
      </c>
      <c r="D39" s="141" t="s">
        <v>319</v>
      </c>
      <c r="E39" s="255"/>
      <c r="F39" s="261">
        <f t="shared" si="1"/>
        <v>0</v>
      </c>
      <c r="G39" s="143" t="s">
        <v>360</v>
      </c>
      <c r="H39" s="258"/>
      <c r="I39" s="262">
        <f t="shared" si="0"/>
        <v>0</v>
      </c>
      <c r="J39" s="249"/>
      <c r="K39" s="200" t="s">
        <v>75</v>
      </c>
      <c r="L39" s="201"/>
      <c r="M39" s="148">
        <f>'試算職員配置 1【必要人員等】※提出不要'!$G$10</f>
        <v>0</v>
      </c>
      <c r="N39" s="276">
        <f>'試算施設・設備 2【必要面積】※提出不要'!$O$21</f>
        <v>0</v>
      </c>
      <c r="O39" s="423">
        <f>IF($E$18="特例適用有",'試算施設・設備 2【必要面積】※提出不要'!P21+'試算施設・設備 2【必要面積】※提出不要'!P18,'試算施設・設備 2【必要面積】※提出不要'!N28)</f>
        <v>0</v>
      </c>
      <c r="P39" s="150">
        <f>'試算職員配置 1【必要人員等】※提出不要'!$F$10</f>
        <v>0</v>
      </c>
      <c r="Q39" s="211"/>
      <c r="R39" s="286" t="str">
        <f>IF(J39&lt;ROUNDDOWN(M39,0),"△","-")</f>
        <v>-</v>
      </c>
      <c r="S39" s="326" t="str">
        <f>IF($N$5="特例適用有","　-　　",IF(M10&lt;N39,"×","○"))</f>
        <v>○</v>
      </c>
      <c r="T39" s="287" t="str">
        <f>IF(M10&lt;N39,"×","○")</f>
        <v>○</v>
      </c>
      <c r="U39" s="347"/>
      <c r="V39" s="218" t="str">
        <f>IF(Q39&lt;P39,"×","○")</f>
        <v>○</v>
      </c>
    </row>
    <row r="40" spans="2:22" ht="35.1" customHeight="1" thickBot="1" x14ac:dyDescent="0.3">
      <c r="B40" s="170" t="s">
        <v>216</v>
      </c>
      <c r="C40" s="172"/>
      <c r="D40" s="252" t="s">
        <v>322</v>
      </c>
      <c r="E40" s="256"/>
      <c r="F40" s="267">
        <f t="shared" si="1"/>
        <v>0</v>
      </c>
      <c r="G40" s="311" t="s">
        <v>175</v>
      </c>
      <c r="H40" s="312" t="s">
        <v>183</v>
      </c>
      <c r="I40" s="314" t="s">
        <v>356</v>
      </c>
      <c r="J40" s="349"/>
      <c r="K40" s="200" t="s">
        <v>77</v>
      </c>
      <c r="L40" s="203"/>
      <c r="M40" s="351">
        <f>'試算職員配置 1【必要人員等】※提出不要'!$G$11</f>
        <v>0</v>
      </c>
      <c r="N40" s="276">
        <f>'試算施設・設備 2【必要面積】※提出不要'!$O$22</f>
        <v>0</v>
      </c>
      <c r="O40" s="423">
        <f>IF($E$18="特例適用有",'試算施設・設備 2【必要面積】※提出不要'!P22+'試算施設・設備 2【必要面積】※提出不要'!P19,'試算施設・設備 2【必要面積】※提出不要'!N29)</f>
        <v>0</v>
      </c>
      <c r="P40" s="150">
        <f>'試算職員配置 1【必要人員等】※提出不要'!$F$11</f>
        <v>0</v>
      </c>
      <c r="Q40" s="212"/>
      <c r="R40" s="364" t="str">
        <f>IF(J40&lt;ROUNDDOWN(M40,0),"△","-")</f>
        <v>-</v>
      </c>
      <c r="S40" s="326" t="str">
        <f>IF($N$5="特例適用有","　-　　",IF(M11&lt;N40,"×","○"))</f>
        <v>○</v>
      </c>
      <c r="T40" s="287" t="str">
        <f>IF(M11&lt;N40,"×","○")</f>
        <v>○</v>
      </c>
      <c r="U40" s="347"/>
      <c r="V40" s="218" t="str">
        <f>IF(Q40&lt;P40,"×","○")</f>
        <v>○</v>
      </c>
    </row>
    <row r="41" spans="2:22" ht="35.1" customHeight="1" thickTop="1" thickBot="1" x14ac:dyDescent="0.3">
      <c r="B41" s="170" t="s">
        <v>217</v>
      </c>
      <c r="C41" s="172"/>
      <c r="D41" s="251" t="s">
        <v>320</v>
      </c>
      <c r="E41" s="260"/>
      <c r="F41" s="282">
        <f t="shared" si="1"/>
        <v>0</v>
      </c>
      <c r="G41" s="168" t="s">
        <v>223</v>
      </c>
      <c r="H41" s="313"/>
      <c r="I41" s="440" t="s">
        <v>357</v>
      </c>
      <c r="J41" s="350"/>
      <c r="K41" s="200" t="s">
        <v>79</v>
      </c>
      <c r="L41" s="203"/>
      <c r="M41" s="352"/>
      <c r="N41" s="277">
        <f>'試算施設・設備 2【必要面積】※提出不要'!$O$24</f>
        <v>0</v>
      </c>
      <c r="O41" s="424">
        <f>IF($E$18="特例適用有",'試算施設・設備 2【必要面積】※提出不要'!P23+'試算施設・設備 2【必要面積】※提出不要'!P20,'試算施設・設備 2【必要面積】※提出不要'!N30)</f>
        <v>0</v>
      </c>
      <c r="P41" s="278">
        <f>'試算職員配置 1【必要人員等】※提出不要'!$F$12</f>
        <v>0</v>
      </c>
      <c r="Q41" s="212"/>
      <c r="R41" s="364"/>
      <c r="S41" s="327" t="str">
        <f>IF($N$5="特例適用有","　-　　",IF(M12&lt;N41,"×","○"))</f>
        <v>○</v>
      </c>
      <c r="T41" s="288" t="str">
        <f>IF(M12&lt;N41,"×","○")</f>
        <v>○</v>
      </c>
      <c r="U41" s="348"/>
      <c r="V41" s="218" t="str">
        <f>IF(Q41&lt;P41,"×","○")</f>
        <v>○</v>
      </c>
    </row>
    <row r="42" spans="2:22" ht="35.1" customHeight="1" thickBot="1" x14ac:dyDescent="0.3">
      <c r="B42" s="170" t="s">
        <v>218</v>
      </c>
      <c r="C42" s="172"/>
      <c r="D42" s="168" t="s">
        <v>321</v>
      </c>
      <c r="E42" s="255"/>
      <c r="F42" s="261">
        <f t="shared" si="1"/>
        <v>0</v>
      </c>
      <c r="G42" s="168" t="s">
        <v>184</v>
      </c>
      <c r="H42" s="313"/>
      <c r="I42" s="441"/>
      <c r="J42" s="310">
        <f>SUM(J36:J41)</f>
        <v>0</v>
      </c>
      <c r="K42" s="205" t="s">
        <v>188</v>
      </c>
      <c r="L42" s="243">
        <f>SUM(L36:L41)</f>
        <v>0</v>
      </c>
      <c r="M42" s="192">
        <f>IF($I$5="兼任有",'試算職員配置 1【必要人員等】※提出不要'!H13+1,'試算職員配置 1【必要人員等】※提出不要'!H13)</f>
        <v>0</v>
      </c>
      <c r="N42" s="206" t="s">
        <v>106</v>
      </c>
      <c r="O42" s="193">
        <f>IF($C$18="特例適用有",'試算施設・設備 2【必要面積】※提出不要'!H29-'試算施設・設備 2【必要面積】※提出不要'!N27,'試算施設・設備 2【必要面積】※提出不要'!H29)</f>
        <v>0</v>
      </c>
      <c r="P42" s="305"/>
      <c r="Q42" s="306"/>
      <c r="R42" s="213" t="str">
        <f>IF(J42&lt;M42,"×","○")</f>
        <v>○</v>
      </c>
      <c r="S42" s="219" t="s">
        <v>106</v>
      </c>
      <c r="T42" s="215" t="str">
        <f>IF($B$20&lt;O42,"×","○")</f>
        <v>○</v>
      </c>
      <c r="U42" s="308"/>
      <c r="V42" s="307"/>
    </row>
    <row r="43" spans="2:22" ht="35.1" customHeight="1" thickBot="1" x14ac:dyDescent="0.3">
      <c r="B43" s="171" t="s">
        <v>219</v>
      </c>
      <c r="C43" s="173"/>
      <c r="D43" s="143" t="s">
        <v>323</v>
      </c>
      <c r="E43" s="232"/>
      <c r="F43" s="303">
        <f t="shared" si="1"/>
        <v>0</v>
      </c>
      <c r="G43" s="143" t="s">
        <v>244</v>
      </c>
      <c r="H43" s="232"/>
      <c r="I43" s="442"/>
      <c r="J43" s="279"/>
      <c r="N43" s="299"/>
      <c r="O43" s="300"/>
      <c r="P43" s="279"/>
      <c r="Q43" s="61"/>
      <c r="R43" s="190"/>
      <c r="S43" s="191"/>
    </row>
    <row r="44" spans="2:22" ht="45" customHeight="1" thickBot="1" x14ac:dyDescent="0.3">
      <c r="D44" s="375" t="s">
        <v>361</v>
      </c>
      <c r="E44" s="375"/>
      <c r="F44" s="375"/>
      <c r="G44" s="375"/>
      <c r="H44" s="375"/>
      <c r="I44" s="375"/>
      <c r="J44" s="60"/>
      <c r="N44" s="302"/>
      <c r="O44" s="301"/>
      <c r="P44" s="190"/>
      <c r="Q44" s="191"/>
    </row>
    <row r="45" spans="2:22" ht="108" customHeight="1" x14ac:dyDescent="0.25">
      <c r="B45" s="353" t="s">
        <v>363</v>
      </c>
      <c r="C45" s="354"/>
      <c r="D45" s="354"/>
      <c r="E45" s="354"/>
      <c r="F45" s="354"/>
      <c r="G45" s="354"/>
      <c r="H45" s="354"/>
      <c r="I45" s="354"/>
      <c r="J45" s="354"/>
      <c r="K45" s="354"/>
      <c r="L45" s="354"/>
      <c r="M45" s="354"/>
      <c r="N45" s="354"/>
      <c r="O45" s="355"/>
      <c r="P45" s="191"/>
      <c r="Q45" s="191"/>
    </row>
    <row r="46" spans="2:22" x14ac:dyDescent="0.25">
      <c r="B46" s="356"/>
      <c r="C46" s="357"/>
      <c r="D46" s="357"/>
      <c r="E46" s="357"/>
      <c r="F46" s="357"/>
      <c r="G46" s="357"/>
      <c r="H46" s="357"/>
      <c r="I46" s="357"/>
      <c r="J46" s="357"/>
      <c r="K46" s="357"/>
      <c r="L46" s="357"/>
      <c r="M46" s="357"/>
      <c r="N46" s="357"/>
      <c r="O46" s="358"/>
      <c r="P46" s="191"/>
      <c r="Q46" s="191"/>
    </row>
    <row r="47" spans="2:22" ht="14.65" thickBot="1" x14ac:dyDescent="0.3">
      <c r="B47" s="359"/>
      <c r="C47" s="360"/>
      <c r="D47" s="360"/>
      <c r="E47" s="360"/>
      <c r="F47" s="360"/>
      <c r="G47" s="360"/>
      <c r="H47" s="360"/>
      <c r="I47" s="360"/>
      <c r="J47" s="360"/>
      <c r="K47" s="360"/>
      <c r="L47" s="360"/>
      <c r="M47" s="360"/>
      <c r="N47" s="360"/>
      <c r="O47" s="361"/>
      <c r="P47" s="191"/>
      <c r="Q47" s="191"/>
    </row>
    <row r="48" spans="2:22" ht="32.25" customHeight="1" x14ac:dyDescent="0.25"/>
    <row r="49" spans="2:7" ht="32.25" customHeight="1" x14ac:dyDescent="0.25">
      <c r="B49" s="362"/>
      <c r="C49" s="362"/>
      <c r="D49" s="343"/>
      <c r="E49" s="343"/>
      <c r="F49" s="343"/>
      <c r="G49" s="343"/>
    </row>
    <row r="50" spans="2:7" ht="39" customHeight="1" x14ac:dyDescent="0.25">
      <c r="B50" s="362"/>
      <c r="C50" s="362"/>
      <c r="D50" s="343"/>
      <c r="E50" s="343"/>
      <c r="F50" s="343"/>
      <c r="G50" s="343"/>
    </row>
    <row r="51" spans="2:7" ht="46.5" customHeight="1" x14ac:dyDescent="0.25">
      <c r="B51" s="362"/>
      <c r="C51" s="362"/>
      <c r="D51" s="343"/>
      <c r="E51" s="343"/>
      <c r="F51" s="343"/>
      <c r="G51" s="343"/>
    </row>
    <row r="52" spans="2:7" ht="23.25" customHeight="1" x14ac:dyDescent="0.25">
      <c r="B52" s="362"/>
      <c r="C52" s="362"/>
      <c r="D52" s="343"/>
      <c r="E52" s="343"/>
      <c r="F52" s="343"/>
      <c r="G52" s="343"/>
    </row>
    <row r="53" spans="2:7" ht="23.25" customHeight="1" x14ac:dyDescent="0.25">
      <c r="B53" s="362"/>
      <c r="C53" s="362"/>
      <c r="D53" s="344"/>
      <c r="E53" s="344"/>
      <c r="F53" s="344"/>
      <c r="G53" s="344"/>
    </row>
    <row r="54" spans="2:7" ht="23.25" customHeight="1" x14ac:dyDescent="0.25">
      <c r="B54" s="208"/>
      <c r="C54" s="181"/>
      <c r="D54" s="182"/>
      <c r="E54" s="182"/>
      <c r="F54" s="181"/>
      <c r="G54" s="180"/>
    </row>
    <row r="55" spans="2:7" ht="23.25" customHeight="1" x14ac:dyDescent="0.25">
      <c r="B55" s="208"/>
      <c r="C55" s="180"/>
      <c r="D55" s="363"/>
      <c r="E55" s="363"/>
      <c r="F55" s="181"/>
      <c r="G55" s="181"/>
    </row>
    <row r="56" spans="2:7" ht="48" customHeight="1" x14ac:dyDescent="0.25">
      <c r="B56" s="343"/>
      <c r="C56" s="343"/>
      <c r="D56" s="345"/>
      <c r="E56" s="345"/>
      <c r="F56" s="345"/>
      <c r="G56" s="345"/>
    </row>
    <row r="57" spans="2:7" ht="23.25" customHeight="1" x14ac:dyDescent="0.25">
      <c r="B57" s="343"/>
      <c r="C57" s="343"/>
      <c r="D57" s="346"/>
      <c r="E57" s="346"/>
      <c r="F57" s="346"/>
      <c r="G57" s="346"/>
    </row>
    <row r="58" spans="2:7" ht="23.25" customHeight="1" x14ac:dyDescent="0.25">
      <c r="B58" s="343"/>
      <c r="C58" s="343"/>
      <c r="D58" s="343"/>
      <c r="E58" s="343"/>
      <c r="F58" s="343"/>
      <c r="G58" s="343"/>
    </row>
    <row r="59" spans="2:7" x14ac:dyDescent="0.25">
      <c r="B59" s="343"/>
      <c r="C59" s="343"/>
      <c r="D59" s="344"/>
      <c r="E59" s="344"/>
      <c r="F59" s="344"/>
      <c r="G59" s="344"/>
    </row>
  </sheetData>
  <mergeCells count="94">
    <mergeCell ref="G7:G9"/>
    <mergeCell ref="I41:I43"/>
    <mergeCell ref="J6:K6"/>
    <mergeCell ref="B28:B29"/>
    <mergeCell ref="C29:D29"/>
    <mergeCell ref="H24:J24"/>
    <mergeCell ref="I8:I9"/>
    <mergeCell ref="F6:G6"/>
    <mergeCell ref="B19:C19"/>
    <mergeCell ref="H19:J19"/>
    <mergeCell ref="H11:H12"/>
    <mergeCell ref="F3:F5"/>
    <mergeCell ref="B3:E3"/>
    <mergeCell ref="H6:I6"/>
    <mergeCell ref="C4:C5"/>
    <mergeCell ref="E4:E5"/>
    <mergeCell ref="B4:B6"/>
    <mergeCell ref="G3:G5"/>
    <mergeCell ref="H3:H4"/>
    <mergeCell ref="I3:I4"/>
    <mergeCell ref="D4:D5"/>
    <mergeCell ref="N34:N35"/>
    <mergeCell ref="O34:O35"/>
    <mergeCell ref="O36:O41"/>
    <mergeCell ref="R40:R41"/>
    <mergeCell ref="P5:P6"/>
    <mergeCell ref="Q5:Q6"/>
    <mergeCell ref="P34:P35"/>
    <mergeCell ref="V34:V35"/>
    <mergeCell ref="T5:T6"/>
    <mergeCell ref="U34:U35"/>
    <mergeCell ref="K3:K5"/>
    <mergeCell ref="K34:L35"/>
    <mergeCell ref="L9:L12"/>
    <mergeCell ref="P11:P12"/>
    <mergeCell ref="R34:R35"/>
    <mergeCell ref="S5:S6"/>
    <mergeCell ref="P8:P9"/>
    <mergeCell ref="S9:S12"/>
    <mergeCell ref="T34:T37"/>
    <mergeCell ref="U5:U6"/>
    <mergeCell ref="M6:N6"/>
    <mergeCell ref="S34:S35"/>
    <mergeCell ref="M34:M35"/>
    <mergeCell ref="D55:E55"/>
    <mergeCell ref="R37:R38"/>
    <mergeCell ref="D7:D9"/>
    <mergeCell ref="F7:F9"/>
    <mergeCell ref="D49:G49"/>
    <mergeCell ref="D50:G50"/>
    <mergeCell ref="D19:E19"/>
    <mergeCell ref="J34:J35"/>
    <mergeCell ref="D44:I44"/>
    <mergeCell ref="Q34:Q35"/>
    <mergeCell ref="I11:I12"/>
    <mergeCell ref="H20:J20"/>
    <mergeCell ref="H21:J21"/>
    <mergeCell ref="H25:J25"/>
    <mergeCell ref="H26:J26"/>
    <mergeCell ref="H8:H9"/>
    <mergeCell ref="U38:U41"/>
    <mergeCell ref="J40:J41"/>
    <mergeCell ref="D52:G52"/>
    <mergeCell ref="D53:G53"/>
    <mergeCell ref="M40:M41"/>
    <mergeCell ref="M37:M38"/>
    <mergeCell ref="B45:O47"/>
    <mergeCell ref="B49:C49"/>
    <mergeCell ref="B50:C50"/>
    <mergeCell ref="B53:C53"/>
    <mergeCell ref="B51:C51"/>
    <mergeCell ref="B52:C52"/>
    <mergeCell ref="D51:G51"/>
    <mergeCell ref="J37:J38"/>
    <mergeCell ref="B59:C59"/>
    <mergeCell ref="D59:G59"/>
    <mergeCell ref="B56:C56"/>
    <mergeCell ref="D56:G56"/>
    <mergeCell ref="B57:C57"/>
    <mergeCell ref="D57:G57"/>
    <mergeCell ref="B58:C58"/>
    <mergeCell ref="D58:G58"/>
    <mergeCell ref="P1:V1"/>
    <mergeCell ref="P2:V2"/>
    <mergeCell ref="P3:V3"/>
    <mergeCell ref="J7:J8"/>
    <mergeCell ref="K7:K8"/>
    <mergeCell ref="M3:M4"/>
    <mergeCell ref="N3:N4"/>
    <mergeCell ref="L1:O1"/>
    <mergeCell ref="L2:O2"/>
    <mergeCell ref="R5:R8"/>
    <mergeCell ref="L3:L5"/>
    <mergeCell ref="J3:J5"/>
  </mergeCells>
  <phoneticPr fontId="1"/>
  <dataValidations count="9">
    <dataValidation type="list" errorStyle="information" imeMode="on" showInputMessage="1" sqref="E17" xr:uid="{00000000-0002-0000-0000-000000000000}">
      <formula1>"敷地内又は隣接地,代替地あり"</formula1>
    </dataValidation>
    <dataValidation type="list" imeMode="on" showInputMessage="1" sqref="C17" xr:uid="{00000000-0002-0000-0000-000001000000}">
      <formula1>"１階建,２階建,３階建,　"</formula1>
    </dataValidation>
    <dataValidation type="list" errorStyle="information" imeMode="on" showInputMessage="1" sqref="I5" xr:uid="{00000000-0002-0000-0000-000002000000}">
      <formula1>"専任,兼任有"</formula1>
    </dataValidation>
    <dataValidation type="list" errorStyle="information" imeMode="on" showInputMessage="1" sqref="N5 C18 E18" xr:uid="{00000000-0002-0000-0000-000003000000}">
      <formula1>"特例適用有,特例適用無"</formula1>
    </dataValidation>
    <dataValidation type="list" showInputMessage="1" sqref="E25:E26" xr:uid="{00000000-0002-0000-0000-000004000000}">
      <formula1>"１階,２階,1・2階,３階,　"</formula1>
    </dataValidation>
    <dataValidation type="list" allowBlank="1" showInputMessage="1" sqref="C30:C43" xr:uid="{00000000-0002-0000-0000-000005000000}">
      <formula1>"有,無,　"</formula1>
    </dataValidation>
    <dataValidation type="list" showInputMessage="1" sqref="E27:E28 E30" xr:uid="{00000000-0002-0000-0000-000006000000}">
      <formula1>"１階,２階,1・2階,3階(3歳未満),　"</formula1>
    </dataValidation>
    <dataValidation imeMode="on" allowBlank="1" showInputMessage="1" showErrorMessage="1" sqref="B45" xr:uid="{00000000-0002-0000-0000-000007000000}"/>
    <dataValidation type="list" showInputMessage="1" sqref="E29" xr:uid="{00000000-0002-0000-0000-000008000000}">
      <formula1>"専用,保育室と兼用,専用・兼用,"</formula1>
    </dataValidation>
  </dataValidations>
  <printOptions horizontalCentered="1"/>
  <pageMargins left="0.70866141732283472" right="0.15748031496062992" top="0.94488188976377963" bottom="0.51181102362204722" header="0.51181102362204722" footer="0.23622047244094491"/>
  <pageSetup paperSize="9" scale="44" fitToWidth="2" orientation="portrait" cellComments="asDisplayed" r:id="rId1"/>
  <headerFooter alignWithMargins="0">
    <oddHeader>&amp;R&amp;16様式第６－２号　付表Ｂ①</oddHeader>
  </headerFooter>
  <ignoredErrors>
    <ignoredError sqref="L13" formulaRange="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X44"/>
  <sheetViews>
    <sheetView view="pageBreakPreview" topLeftCell="A4" zoomScale="70" zoomScaleNormal="80" zoomScaleSheetLayoutView="70" workbookViewId="0">
      <selection activeCell="O21" sqref="O21"/>
    </sheetView>
  </sheetViews>
  <sheetFormatPr defaultColWidth="9" defaultRowHeight="14.25" x14ac:dyDescent="0.25"/>
  <cols>
    <col min="1" max="1" width="9" style="1"/>
    <col min="2" max="2" width="3.46484375" style="1" customWidth="1"/>
    <col min="3" max="3" width="12.46484375" style="1" customWidth="1"/>
    <col min="4" max="7" width="6.1328125" style="1" customWidth="1"/>
    <col min="8" max="8" width="13.46484375" style="1" customWidth="1"/>
    <col min="9" max="9" width="12.46484375" style="1" customWidth="1"/>
    <col min="10" max="10" width="8" style="1" customWidth="1"/>
    <col min="11" max="11" width="6.265625" style="1" customWidth="1"/>
    <col min="12" max="13" width="16.265625" style="1" customWidth="1"/>
    <col min="14" max="14" width="19.59765625" style="1" bestFit="1" customWidth="1"/>
    <col min="15" max="15" width="18.3984375" style="1" bestFit="1" customWidth="1"/>
    <col min="16" max="16" width="1.86328125" style="1" customWidth="1"/>
    <col min="17" max="17" width="5.86328125" style="1" customWidth="1"/>
    <col min="18" max="18" width="12.1328125" style="1" customWidth="1"/>
    <col min="19" max="19" width="7.86328125" style="1" customWidth="1"/>
    <col min="20" max="20" width="3.86328125" style="1" customWidth="1"/>
    <col min="21" max="21" width="12.73046875" style="1" customWidth="1"/>
    <col min="22" max="22" width="9.1328125" style="1" customWidth="1"/>
    <col min="23" max="23" width="3" style="1" customWidth="1"/>
    <col min="24" max="16384" width="9" style="1"/>
  </cols>
  <sheetData>
    <row r="1" spans="2:23" x14ac:dyDescent="0.25">
      <c r="S1" s="1" t="str">
        <f>'１職員配置・園舎・園庭・設備'!$L$1</f>
        <v>（施設名）</v>
      </c>
      <c r="W1" s="128"/>
    </row>
    <row r="2" spans="2:23" s="23" customFormat="1" ht="26.25" customHeight="1" thickBot="1" x14ac:dyDescent="0.3">
      <c r="B2" s="23" t="s">
        <v>93</v>
      </c>
    </row>
    <row r="3" spans="2:23" ht="23.25" customHeight="1" thickTop="1" x14ac:dyDescent="0.25">
      <c r="C3" s="705" t="s">
        <v>211</v>
      </c>
      <c r="D3" s="706"/>
      <c r="E3" s="707"/>
      <c r="F3" s="599" t="s">
        <v>110</v>
      </c>
      <c r="G3" s="600"/>
      <c r="H3" s="583" t="s">
        <v>15</v>
      </c>
      <c r="I3" s="584"/>
      <c r="J3" s="584"/>
      <c r="K3" s="584"/>
      <c r="L3" s="584"/>
      <c r="M3" s="584"/>
      <c r="N3" s="584"/>
      <c r="O3" s="584"/>
      <c r="P3" s="584"/>
      <c r="Q3" s="584"/>
      <c r="R3" s="584"/>
      <c r="S3" s="584"/>
      <c r="T3" s="584"/>
      <c r="U3" s="584"/>
      <c r="V3" s="584"/>
      <c r="W3" s="585"/>
    </row>
    <row r="4" spans="2:23" ht="18" customHeight="1" x14ac:dyDescent="0.25">
      <c r="C4" s="708"/>
      <c r="D4" s="709"/>
      <c r="E4" s="710"/>
      <c r="F4" s="580"/>
      <c r="G4" s="582"/>
      <c r="H4" s="604" t="s">
        <v>36</v>
      </c>
      <c r="I4" s="604"/>
      <c r="J4" s="604"/>
      <c r="K4" s="604"/>
      <c r="L4" s="527"/>
      <c r="M4" s="527"/>
      <c r="N4" s="527"/>
      <c r="O4" s="111"/>
      <c r="P4" s="671" t="s">
        <v>195</v>
      </c>
      <c r="Q4" s="578"/>
      <c r="R4" s="578"/>
      <c r="S4" s="578"/>
      <c r="T4" s="578"/>
      <c r="U4" s="578"/>
      <c r="V4" s="578"/>
      <c r="W4" s="672"/>
    </row>
    <row r="5" spans="2:23" ht="18" customHeight="1" x14ac:dyDescent="0.25">
      <c r="C5" s="708"/>
      <c r="D5" s="709"/>
      <c r="E5" s="710"/>
      <c r="F5" s="601"/>
      <c r="G5" s="602"/>
      <c r="H5" s="577" t="s">
        <v>114</v>
      </c>
      <c r="I5" s="578"/>
      <c r="J5" s="578"/>
      <c r="K5" s="579"/>
      <c r="L5" s="586" t="s">
        <v>115</v>
      </c>
      <c r="M5" s="587"/>
      <c r="N5" s="588"/>
      <c r="O5" s="16" t="s">
        <v>116</v>
      </c>
      <c r="P5" s="580"/>
      <c r="Q5" s="581"/>
      <c r="R5" s="581"/>
      <c r="S5" s="581"/>
      <c r="T5" s="581"/>
      <c r="U5" s="581"/>
      <c r="V5" s="581"/>
      <c r="W5" s="673"/>
    </row>
    <row r="6" spans="2:23" ht="18" customHeight="1" x14ac:dyDescent="0.25">
      <c r="C6" s="708"/>
      <c r="D6" s="709"/>
      <c r="E6" s="710"/>
      <c r="F6" s="601"/>
      <c r="G6" s="602"/>
      <c r="H6" s="580"/>
      <c r="I6" s="581"/>
      <c r="J6" s="581"/>
      <c r="K6" s="582"/>
      <c r="L6" s="605" t="s">
        <v>35</v>
      </c>
      <c r="M6" s="604"/>
      <c r="N6" s="604" t="s">
        <v>38</v>
      </c>
      <c r="O6" s="604"/>
      <c r="P6" s="580"/>
      <c r="Q6" s="581"/>
      <c r="R6" s="581"/>
      <c r="S6" s="581"/>
      <c r="T6" s="581"/>
      <c r="U6" s="581"/>
      <c r="V6" s="581"/>
      <c r="W6" s="673"/>
    </row>
    <row r="7" spans="2:23" ht="27.75" customHeight="1" x14ac:dyDescent="0.25">
      <c r="C7" s="620" t="s">
        <v>109</v>
      </c>
      <c r="D7" s="711" t="s">
        <v>111</v>
      </c>
      <c r="E7" s="614"/>
      <c r="F7" s="617" t="s">
        <v>113</v>
      </c>
      <c r="G7" s="579" t="s">
        <v>112</v>
      </c>
      <c r="H7" s="7"/>
      <c r="I7" s="8"/>
      <c r="J7" s="8"/>
      <c r="K7" s="9"/>
      <c r="L7" s="2" t="s">
        <v>13</v>
      </c>
      <c r="M7" s="2" t="s">
        <v>0</v>
      </c>
      <c r="N7" s="659" t="s">
        <v>41</v>
      </c>
      <c r="O7" s="660"/>
      <c r="P7" s="7"/>
      <c r="Q7" s="8"/>
      <c r="R7" s="8"/>
      <c r="S7" s="8"/>
      <c r="T7" s="8"/>
      <c r="U7" s="8"/>
      <c r="V7" s="8"/>
      <c r="W7" s="33"/>
    </row>
    <row r="8" spans="2:23" ht="27.75" customHeight="1" x14ac:dyDescent="0.25">
      <c r="C8" s="621"/>
      <c r="D8" s="712"/>
      <c r="E8" s="615"/>
      <c r="F8" s="618"/>
      <c r="G8" s="582"/>
      <c r="H8" s="10"/>
      <c r="K8" s="11"/>
      <c r="L8" s="3" t="s">
        <v>14</v>
      </c>
      <c r="M8" s="3" t="s">
        <v>2</v>
      </c>
      <c r="N8" s="3" t="s">
        <v>3</v>
      </c>
      <c r="O8" s="3" t="s">
        <v>3</v>
      </c>
      <c r="P8" s="10"/>
      <c r="W8" s="25"/>
    </row>
    <row r="9" spans="2:23" ht="30" customHeight="1" x14ac:dyDescent="0.25">
      <c r="C9" s="621"/>
      <c r="D9" s="712"/>
      <c r="E9" s="615"/>
      <c r="F9" s="618"/>
      <c r="G9" s="582"/>
      <c r="H9" s="10"/>
      <c r="K9" s="11"/>
      <c r="L9" s="608" t="s">
        <v>23</v>
      </c>
      <c r="M9" s="610" t="s">
        <v>22</v>
      </c>
      <c r="N9" s="19" t="s">
        <v>117</v>
      </c>
      <c r="O9" s="20" t="s">
        <v>37</v>
      </c>
      <c r="P9" s="10"/>
      <c r="W9" s="25"/>
    </row>
    <row r="10" spans="2:23" ht="30" customHeight="1" x14ac:dyDescent="0.25">
      <c r="C10" s="621"/>
      <c r="D10" s="712"/>
      <c r="E10" s="615"/>
      <c r="F10" s="618"/>
      <c r="G10" s="582"/>
      <c r="H10" s="10"/>
      <c r="K10" s="11"/>
      <c r="L10" s="609"/>
      <c r="M10" s="611"/>
      <c r="N10" s="658" t="s">
        <v>123</v>
      </c>
      <c r="O10" s="658" t="s">
        <v>123</v>
      </c>
      <c r="P10" s="10"/>
      <c r="W10" s="25"/>
    </row>
    <row r="11" spans="2:23" ht="22.5" customHeight="1" x14ac:dyDescent="0.25">
      <c r="C11" s="621"/>
      <c r="D11" s="712"/>
      <c r="E11" s="615"/>
      <c r="F11" s="618"/>
      <c r="G11" s="582"/>
      <c r="H11" s="10"/>
      <c r="K11" s="11"/>
      <c r="L11" s="612" t="s">
        <v>154</v>
      </c>
      <c r="M11" s="613"/>
      <c r="N11" s="658"/>
      <c r="O11" s="658"/>
      <c r="P11" s="10"/>
      <c r="W11" s="25"/>
    </row>
    <row r="12" spans="2:23" ht="22.5" customHeight="1" x14ac:dyDescent="0.25">
      <c r="C12" s="621"/>
      <c r="D12" s="712"/>
      <c r="E12" s="615"/>
      <c r="F12" s="618"/>
      <c r="G12" s="582"/>
      <c r="H12" s="10"/>
      <c r="K12" s="11"/>
      <c r="L12" s="606" t="str">
        <f>IF(L13+M13=D14+D16,"OK","Not")</f>
        <v>OK</v>
      </c>
      <c r="M12" s="607"/>
      <c r="N12" s="5"/>
      <c r="O12" s="5"/>
      <c r="P12" s="10"/>
      <c r="Q12" s="1" t="s">
        <v>121</v>
      </c>
      <c r="W12" s="25"/>
    </row>
    <row r="13" spans="2:23" ht="33" customHeight="1" x14ac:dyDescent="0.25">
      <c r="C13" s="622"/>
      <c r="D13" s="713"/>
      <c r="E13" s="616"/>
      <c r="F13" s="619"/>
      <c r="G13" s="623"/>
      <c r="H13" s="12"/>
      <c r="I13" s="13"/>
      <c r="J13" s="13"/>
      <c r="K13" s="14"/>
      <c r="L13" s="153">
        <f>IF('１職員配置・園舎・園庭・設備'!L7&gt;D14,'１職員配置・園舎・園庭・設備'!L7,D14)</f>
        <v>0</v>
      </c>
      <c r="M13" s="153">
        <f>D14+D16-L13</f>
        <v>0</v>
      </c>
      <c r="N13" s="6"/>
      <c r="O13" s="6"/>
      <c r="P13" s="12"/>
      <c r="Q13" s="714" t="s">
        <v>196</v>
      </c>
      <c r="R13" s="714"/>
      <c r="S13" s="714"/>
      <c r="T13" s="714"/>
      <c r="U13" s="714"/>
      <c r="V13" s="714"/>
      <c r="W13" s="21"/>
    </row>
    <row r="14" spans="2:23" ht="15" customHeight="1" x14ac:dyDescent="0.25">
      <c r="C14" s="26" t="s">
        <v>4</v>
      </c>
      <c r="D14" s="715">
        <f>'１職員配置・園舎・園庭・設備'!L36</f>
        <v>0</v>
      </c>
      <c r="E14" s="81" t="s">
        <v>5</v>
      </c>
      <c r="F14" s="717"/>
      <c r="G14" s="717"/>
      <c r="H14" s="680"/>
      <c r="I14" s="719"/>
      <c r="J14" s="719"/>
      <c r="K14" s="720"/>
      <c r="L14" s="644" t="s">
        <v>30</v>
      </c>
      <c r="M14" s="644" t="s">
        <v>31</v>
      </c>
      <c r="N14" s="575"/>
      <c r="O14" s="724"/>
      <c r="P14" s="680"/>
      <c r="Q14" s="719"/>
      <c r="R14" s="719"/>
      <c r="S14" s="719"/>
      <c r="T14" s="719"/>
      <c r="U14" s="719"/>
      <c r="V14" s="719"/>
      <c r="W14" s="726"/>
    </row>
    <row r="15" spans="2:23" ht="15" customHeight="1" x14ac:dyDescent="0.25">
      <c r="C15" s="24"/>
      <c r="D15" s="716"/>
      <c r="E15" s="640">
        <f>SUM(D14:D17)</f>
        <v>0</v>
      </c>
      <c r="F15" s="718"/>
      <c r="G15" s="718"/>
      <c r="H15" s="721"/>
      <c r="I15" s="722"/>
      <c r="J15" s="722"/>
      <c r="K15" s="723"/>
      <c r="L15" s="525"/>
      <c r="M15" s="525"/>
      <c r="N15" s="576"/>
      <c r="O15" s="725"/>
      <c r="P15" s="721"/>
      <c r="Q15" s="722"/>
      <c r="R15" s="722"/>
      <c r="S15" s="722"/>
      <c r="T15" s="722"/>
      <c r="U15" s="722"/>
      <c r="V15" s="722"/>
      <c r="W15" s="727"/>
    </row>
    <row r="16" spans="2:23" ht="15" customHeight="1" x14ac:dyDescent="0.25">
      <c r="C16" s="26" t="s">
        <v>6</v>
      </c>
      <c r="D16" s="715">
        <f>'１職員配置・園舎・園庭・設備'!L37</f>
        <v>0</v>
      </c>
      <c r="E16" s="640"/>
      <c r="F16" s="728"/>
      <c r="G16" s="728"/>
      <c r="H16" s="680"/>
      <c r="I16" s="719"/>
      <c r="J16" s="719"/>
      <c r="K16" s="720"/>
      <c r="L16" s="98">
        <f>L13*1.65</f>
        <v>0</v>
      </c>
      <c r="M16" s="99">
        <f>M13*3.3</f>
        <v>0</v>
      </c>
      <c r="N16" s="575"/>
      <c r="O16" s="724"/>
      <c r="P16" s="680"/>
      <c r="Q16" s="719"/>
      <c r="R16" s="719"/>
      <c r="S16" s="719"/>
      <c r="T16" s="719"/>
      <c r="U16" s="719"/>
      <c r="V16" s="719"/>
      <c r="W16" s="726"/>
    </row>
    <row r="17" spans="3:24" ht="15" customHeight="1" x14ac:dyDescent="0.25">
      <c r="C17" s="24"/>
      <c r="D17" s="716"/>
      <c r="E17" s="641"/>
      <c r="F17" s="729"/>
      <c r="G17" s="729"/>
      <c r="H17" s="721"/>
      <c r="I17" s="722"/>
      <c r="J17" s="722"/>
      <c r="K17" s="723"/>
      <c r="L17" s="14"/>
      <c r="M17" s="6"/>
      <c r="N17" s="576"/>
      <c r="O17" s="725"/>
      <c r="P17" s="721"/>
      <c r="Q17" s="722"/>
      <c r="R17" s="722"/>
      <c r="S17" s="722"/>
      <c r="T17" s="722"/>
      <c r="U17" s="722"/>
      <c r="V17" s="722"/>
      <c r="W17" s="727"/>
    </row>
    <row r="18" spans="3:24" ht="15" customHeight="1" x14ac:dyDescent="0.25">
      <c r="C18" s="26" t="s">
        <v>7</v>
      </c>
      <c r="D18" s="715">
        <f>'１職員配置・園舎・園庭・設備'!L38</f>
        <v>0</v>
      </c>
      <c r="E18" s="81" t="s">
        <v>8</v>
      </c>
      <c r="F18" s="717"/>
      <c r="G18" s="717"/>
      <c r="H18" s="680"/>
      <c r="I18" s="719"/>
      <c r="J18" s="719"/>
      <c r="K18" s="720"/>
      <c r="L18" s="724"/>
      <c r="M18" s="724"/>
      <c r="N18" s="96" t="s">
        <v>197</v>
      </c>
      <c r="O18" s="724"/>
      <c r="P18" s="7"/>
      <c r="Q18" s="8"/>
      <c r="R18" s="8"/>
      <c r="S18" s="8"/>
      <c r="T18" s="8"/>
      <c r="U18" s="8"/>
      <c r="V18" s="8"/>
      <c r="W18" s="33"/>
    </row>
    <row r="19" spans="3:24" ht="15" customHeight="1" x14ac:dyDescent="0.25">
      <c r="C19" s="24"/>
      <c r="D19" s="716"/>
      <c r="E19" s="83">
        <f>SUM(D18:D19)</f>
        <v>0</v>
      </c>
      <c r="F19" s="718"/>
      <c r="G19" s="718"/>
      <c r="H19" s="721"/>
      <c r="I19" s="722"/>
      <c r="J19" s="722"/>
      <c r="K19" s="723"/>
      <c r="L19" s="725"/>
      <c r="M19" s="725"/>
      <c r="N19" s="97">
        <f>ROUNDDOWN(E19*1.98,2)</f>
        <v>0</v>
      </c>
      <c r="O19" s="725"/>
      <c r="P19" s="10"/>
      <c r="Q19" s="586" t="s">
        <v>20</v>
      </c>
      <c r="R19" s="587"/>
      <c r="S19" s="588"/>
      <c r="T19" s="586" t="s">
        <v>21</v>
      </c>
      <c r="U19" s="587"/>
      <c r="V19" s="588"/>
      <c r="W19" s="25"/>
    </row>
    <row r="20" spans="3:24" ht="15" customHeight="1" x14ac:dyDescent="0.25">
      <c r="C20" s="26" t="s">
        <v>9</v>
      </c>
      <c r="D20" s="715">
        <f>'１職員配置・園舎・園庭・設備'!L39</f>
        <v>0</v>
      </c>
      <c r="E20" s="81" t="s">
        <v>10</v>
      </c>
      <c r="F20" s="715">
        <f>'１職員配置・園舎・園庭・設備'!Q39</f>
        <v>0</v>
      </c>
      <c r="G20" s="81"/>
      <c r="H20" s="7" t="s">
        <v>198</v>
      </c>
      <c r="I20" s="8"/>
      <c r="J20" s="8"/>
      <c r="K20" s="9"/>
      <c r="L20" s="724"/>
      <c r="M20" s="724"/>
      <c r="N20" s="730"/>
      <c r="O20" s="96" t="s">
        <v>199</v>
      </c>
      <c r="P20" s="10"/>
      <c r="Q20" s="4" t="s">
        <v>200</v>
      </c>
      <c r="R20" s="8" t="s">
        <v>201</v>
      </c>
      <c r="S20" s="9"/>
      <c r="T20" s="7" t="s">
        <v>202</v>
      </c>
      <c r="U20" s="8"/>
      <c r="V20" s="9"/>
      <c r="W20" s="25"/>
    </row>
    <row r="21" spans="3:24" ht="15" customHeight="1" x14ac:dyDescent="0.25">
      <c r="C21" s="24"/>
      <c r="D21" s="716"/>
      <c r="E21" s="640">
        <f>SUM(D20:D25)</f>
        <v>0</v>
      </c>
      <c r="F21" s="716"/>
      <c r="G21" s="640">
        <f>SUM(F20:F25)</f>
        <v>0</v>
      </c>
      <c r="H21" s="10" t="s">
        <v>24</v>
      </c>
      <c r="K21" s="11"/>
      <c r="L21" s="725"/>
      <c r="M21" s="725"/>
      <c r="N21" s="731"/>
      <c r="O21" s="275">
        <f>ROUNDDOWN((D20)*1.98,2)</f>
        <v>0</v>
      </c>
      <c r="P21" s="10"/>
      <c r="Q21" s="6"/>
      <c r="R21" s="101">
        <f>ROUNDDOWN((E19)*3.3,2)</f>
        <v>0</v>
      </c>
      <c r="S21" s="14" t="s">
        <v>203</v>
      </c>
      <c r="T21" s="12"/>
      <c r="U21" s="102">
        <f>R21</f>
        <v>0</v>
      </c>
      <c r="V21" s="14" t="s">
        <v>204</v>
      </c>
      <c r="W21" s="25"/>
    </row>
    <row r="22" spans="3:24" ht="15" customHeight="1" x14ac:dyDescent="0.25">
      <c r="C22" s="26" t="s">
        <v>11</v>
      </c>
      <c r="D22" s="715">
        <f>'１職員配置・園舎・園庭・設備'!L40</f>
        <v>0</v>
      </c>
      <c r="E22" s="648"/>
      <c r="F22" s="715">
        <f>'１職員配置・園舎・園庭・設備'!Q40</f>
        <v>0</v>
      </c>
      <c r="G22" s="640"/>
      <c r="H22" s="632" t="str">
        <f>IF(G$21=1,"１学級=180","")</f>
        <v/>
      </c>
      <c r="I22" s="633"/>
      <c r="J22" s="694">
        <f>IF($G$21=1,180,G21*0)</f>
        <v>0</v>
      </c>
      <c r="K22" s="602"/>
      <c r="L22" s="724"/>
      <c r="M22" s="724"/>
      <c r="N22" s="731"/>
      <c r="O22" s="703">
        <f>ROUNDDOWN((D22)*1.98,2)</f>
        <v>0</v>
      </c>
      <c r="P22" s="10"/>
      <c r="Q22" s="4" t="s">
        <v>205</v>
      </c>
      <c r="R22" s="103" t="s">
        <v>206</v>
      </c>
      <c r="S22" s="9"/>
      <c r="T22" s="7" t="s">
        <v>207</v>
      </c>
      <c r="U22" s="8"/>
      <c r="V22" s="9"/>
      <c r="W22" s="25"/>
      <c r="X22" s="154"/>
    </row>
    <row r="23" spans="3:24" ht="15" customHeight="1" x14ac:dyDescent="0.25">
      <c r="C23" s="24"/>
      <c r="D23" s="716"/>
      <c r="E23" s="648"/>
      <c r="F23" s="716"/>
      <c r="G23" s="640"/>
      <c r="H23" s="1" t="s">
        <v>25</v>
      </c>
      <c r="J23" s="95"/>
      <c r="K23" s="11"/>
      <c r="L23" s="725"/>
      <c r="M23" s="725"/>
      <c r="N23" s="731"/>
      <c r="O23" s="703"/>
      <c r="P23" s="10"/>
      <c r="Q23" s="6"/>
      <c r="R23" s="101">
        <f>ROUNDDOWN(E21*3.3,2)</f>
        <v>0</v>
      </c>
      <c r="S23" s="14" t="s">
        <v>208</v>
      </c>
      <c r="T23" s="10" t="s">
        <v>120</v>
      </c>
      <c r="U23" s="104"/>
      <c r="V23" s="11"/>
      <c r="W23" s="25"/>
      <c r="X23" s="154"/>
    </row>
    <row r="24" spans="3:24" ht="15" customHeight="1" x14ac:dyDescent="0.25">
      <c r="C24" s="22" t="s">
        <v>28</v>
      </c>
      <c r="D24" s="715">
        <f>'１職員配置・園舎・園庭・設備'!L41</f>
        <v>0</v>
      </c>
      <c r="E24" s="648"/>
      <c r="F24" s="715">
        <f>'１職員配置・園舎・園庭・設備'!Q41</f>
        <v>0</v>
      </c>
      <c r="G24" s="640"/>
      <c r="H24" s="632" t="str">
        <f>IF(G$21&gt;1,"320＋100×(学級数－2)","")</f>
        <v/>
      </c>
      <c r="I24" s="633"/>
      <c r="J24" s="674">
        <f>IF($G$21&gt;1,320+100*(G21-2),0)</f>
        <v>0</v>
      </c>
      <c r="K24" s="602"/>
      <c r="L24" s="724"/>
      <c r="M24" s="724"/>
      <c r="N24" s="731"/>
      <c r="O24" s="703">
        <f>ROUNDDOWN((D24)*1.98,2)</f>
        <v>0</v>
      </c>
      <c r="P24" s="10"/>
      <c r="Q24" s="17" t="s">
        <v>27</v>
      </c>
      <c r="R24" s="105">
        <f>IF($G$21&gt;=3,400+80*($G$21-3),IF($G$21&gt;=1,330+30*($G$21-1),$G$21*0))</f>
        <v>0</v>
      </c>
      <c r="S24" s="106" t="s">
        <v>17</v>
      </c>
      <c r="T24" s="13"/>
      <c r="U24" s="102">
        <f>IF(R$23&gt;R24,R$23,R$24)</f>
        <v>0</v>
      </c>
      <c r="V24" s="13" t="s">
        <v>17</v>
      </c>
      <c r="W24" s="107"/>
    </row>
    <row r="25" spans="3:24" ht="15" customHeight="1" x14ac:dyDescent="0.25">
      <c r="C25" s="24"/>
      <c r="D25" s="716"/>
      <c r="E25" s="649"/>
      <c r="F25" s="716"/>
      <c r="G25" s="82"/>
      <c r="H25" s="12"/>
      <c r="I25" s="13"/>
      <c r="J25" s="13"/>
      <c r="K25" s="14"/>
      <c r="L25" s="725"/>
      <c r="M25" s="725"/>
      <c r="N25" s="732"/>
      <c r="O25" s="704"/>
      <c r="P25" s="12"/>
      <c r="R25" s="108"/>
      <c r="W25" s="25"/>
    </row>
    <row r="26" spans="3:24" ht="18.75" customHeight="1" x14ac:dyDescent="0.25">
      <c r="C26" s="26" t="s">
        <v>1</v>
      </c>
      <c r="D26" s="81"/>
      <c r="E26" s="81"/>
      <c r="F26" s="81"/>
      <c r="G26" s="81"/>
      <c r="H26" s="85" t="s">
        <v>43</v>
      </c>
      <c r="I26" s="8"/>
      <c r="J26" s="8"/>
      <c r="K26" s="86" t="s">
        <v>17</v>
      </c>
      <c r="L26" s="4" t="s">
        <v>44</v>
      </c>
      <c r="M26" s="4" t="s">
        <v>46</v>
      </c>
      <c r="N26" s="87" t="s">
        <v>45</v>
      </c>
      <c r="O26" s="87" t="s">
        <v>47</v>
      </c>
      <c r="P26" s="7"/>
      <c r="Q26" s="8" t="s">
        <v>48</v>
      </c>
      <c r="R26" s="8"/>
      <c r="S26" s="8"/>
      <c r="T26" s="8"/>
      <c r="U26" s="88"/>
      <c r="V26" s="8" t="s">
        <v>17</v>
      </c>
      <c r="W26" s="33"/>
    </row>
    <row r="27" spans="3:24" s="18" customFormat="1" ht="18.75" customHeight="1" thickBot="1" x14ac:dyDescent="0.3">
      <c r="C27" s="34" t="s">
        <v>12</v>
      </c>
      <c r="D27" s="84">
        <f>SUM(D14:D25)</f>
        <v>0</v>
      </c>
      <c r="E27" s="84">
        <f>SUM(E14:E24)</f>
        <v>0</v>
      </c>
      <c r="F27" s="84">
        <f>SUM(F20:F24)</f>
        <v>0</v>
      </c>
      <c r="G27" s="84">
        <f>SUM(G20:G24)</f>
        <v>0</v>
      </c>
      <c r="H27" s="691">
        <f>J22+J24</f>
        <v>0</v>
      </c>
      <c r="I27" s="692"/>
      <c r="J27" s="692"/>
      <c r="K27" s="693"/>
      <c r="L27" s="89">
        <f>L16</f>
        <v>0</v>
      </c>
      <c r="M27" s="89">
        <f>M16</f>
        <v>0</v>
      </c>
      <c r="N27" s="90">
        <f>N19</f>
        <v>0</v>
      </c>
      <c r="O27" s="90">
        <f>SUM(O21:O25)</f>
        <v>0</v>
      </c>
      <c r="P27" s="91"/>
      <c r="Q27" s="92"/>
      <c r="R27" s="92"/>
      <c r="S27" s="92"/>
      <c r="T27" s="92"/>
      <c r="U27" s="93">
        <f>U21+U24</f>
        <v>0</v>
      </c>
      <c r="V27" s="94"/>
      <c r="W27" s="109"/>
    </row>
    <row r="28" spans="3:24" ht="20.25" customHeight="1" thickTop="1" x14ac:dyDescent="0.25">
      <c r="C28" s="645" t="s">
        <v>50</v>
      </c>
      <c r="D28" s="646"/>
      <c r="E28" s="646"/>
      <c r="F28" s="646"/>
      <c r="G28" s="647"/>
      <c r="H28" s="667" t="s">
        <v>209</v>
      </c>
      <c r="I28" s="668"/>
      <c r="J28" s="668"/>
      <c r="K28" s="668"/>
      <c r="L28" s="668"/>
      <c r="M28" s="668"/>
      <c r="N28" s="669"/>
      <c r="O28" s="661"/>
      <c r="P28" s="662"/>
      <c r="Q28" s="662"/>
      <c r="R28" s="662"/>
      <c r="S28" s="662"/>
      <c r="T28" s="662"/>
      <c r="U28" s="662"/>
      <c r="V28" s="662"/>
      <c r="W28" s="663"/>
    </row>
    <row r="29" spans="3:24" ht="20.25" customHeight="1" x14ac:dyDescent="0.25">
      <c r="C29" s="637"/>
      <c r="D29" s="638"/>
      <c r="E29" s="638"/>
      <c r="F29" s="638"/>
      <c r="G29" s="639"/>
      <c r="H29" s="670">
        <f>H27+L27+M27+N27</f>
        <v>0</v>
      </c>
      <c r="I29" s="670"/>
      <c r="J29" s="670"/>
      <c r="K29" s="670"/>
      <c r="L29" s="670"/>
      <c r="M29" s="670"/>
      <c r="N29" s="670"/>
      <c r="O29" s="664"/>
      <c r="P29" s="665"/>
      <c r="Q29" s="665"/>
      <c r="R29" s="665"/>
      <c r="S29" s="665"/>
      <c r="T29" s="665"/>
      <c r="U29" s="665"/>
      <c r="V29" s="665"/>
      <c r="W29" s="666"/>
    </row>
    <row r="30" spans="3:24" ht="20.25" customHeight="1" x14ac:dyDescent="0.25">
      <c r="C30" s="634" t="s">
        <v>51</v>
      </c>
      <c r="D30" s="635"/>
      <c r="E30" s="635"/>
      <c r="F30" s="635"/>
      <c r="G30" s="636"/>
      <c r="H30" s="626"/>
      <c r="I30" s="627"/>
      <c r="J30" s="627"/>
      <c r="K30" s="627"/>
      <c r="L30" s="627"/>
      <c r="M30" s="627"/>
      <c r="N30" s="627"/>
      <c r="O30" s="628"/>
      <c r="P30" s="677" t="s">
        <v>210</v>
      </c>
      <c r="Q30" s="678"/>
      <c r="R30" s="678"/>
      <c r="S30" s="678"/>
      <c r="T30" s="678"/>
      <c r="U30" s="678"/>
      <c r="V30" s="678"/>
      <c r="W30" s="679"/>
    </row>
    <row r="31" spans="3:24" ht="20.25" customHeight="1" x14ac:dyDescent="0.25">
      <c r="C31" s="637"/>
      <c r="D31" s="638"/>
      <c r="E31" s="638"/>
      <c r="F31" s="638"/>
      <c r="G31" s="639"/>
      <c r="H31" s="629"/>
      <c r="I31" s="630"/>
      <c r="J31" s="630"/>
      <c r="K31" s="630"/>
      <c r="L31" s="630"/>
      <c r="M31" s="630"/>
      <c r="N31" s="630"/>
      <c r="O31" s="631"/>
      <c r="P31" s="688">
        <f>U27</f>
        <v>0</v>
      </c>
      <c r="Q31" s="689"/>
      <c r="R31" s="689"/>
      <c r="S31" s="689"/>
      <c r="T31" s="689"/>
      <c r="U31" s="689"/>
      <c r="V31" s="689"/>
      <c r="W31" s="690"/>
    </row>
    <row r="32" spans="3:24" ht="22.5" customHeight="1" x14ac:dyDescent="0.25">
      <c r="C32" s="654" t="s">
        <v>49</v>
      </c>
      <c r="D32" s="635"/>
      <c r="E32" s="635"/>
      <c r="F32" s="635"/>
      <c r="G32" s="636"/>
      <c r="H32" s="626"/>
      <c r="I32" s="627"/>
      <c r="J32" s="627"/>
      <c r="K32" s="628"/>
      <c r="L32" s="4" t="s">
        <v>53</v>
      </c>
      <c r="M32" s="4" t="s">
        <v>54</v>
      </c>
      <c r="N32" s="652" t="s">
        <v>55</v>
      </c>
      <c r="O32" s="653"/>
      <c r="P32" s="680"/>
      <c r="Q32" s="627"/>
      <c r="R32" s="627"/>
      <c r="S32" s="627"/>
      <c r="T32" s="627"/>
      <c r="U32" s="627"/>
      <c r="V32" s="627"/>
      <c r="W32" s="681"/>
    </row>
    <row r="33" spans="3:23" ht="22.5" customHeight="1" thickBot="1" x14ac:dyDescent="0.3">
      <c r="C33" s="655"/>
      <c r="D33" s="656"/>
      <c r="E33" s="656"/>
      <c r="F33" s="656"/>
      <c r="G33" s="657"/>
      <c r="H33" s="682"/>
      <c r="I33" s="683"/>
      <c r="J33" s="683"/>
      <c r="K33" s="687"/>
      <c r="L33" s="110">
        <f>L27</f>
        <v>0</v>
      </c>
      <c r="M33" s="110">
        <f>M27</f>
        <v>0</v>
      </c>
      <c r="N33" s="650">
        <f>N27+O27</f>
        <v>0</v>
      </c>
      <c r="O33" s="651"/>
      <c r="P33" s="682"/>
      <c r="Q33" s="683"/>
      <c r="R33" s="683"/>
      <c r="S33" s="683"/>
      <c r="T33" s="683"/>
      <c r="U33" s="683"/>
      <c r="V33" s="683"/>
      <c r="W33" s="684"/>
    </row>
    <row r="34" spans="3:23" ht="29.25" customHeight="1" thickTop="1" x14ac:dyDescent="0.25">
      <c r="H34" s="15"/>
    </row>
    <row r="35" spans="3:23" x14ac:dyDescent="0.25">
      <c r="H35" s="15"/>
      <c r="L35" s="70"/>
    </row>
    <row r="36" spans="3:23" ht="14.25" customHeight="1" x14ac:dyDescent="0.25">
      <c r="H36" s="15"/>
      <c r="R36" s="71"/>
    </row>
    <row r="37" spans="3:23" ht="14.25" customHeight="1" x14ac:dyDescent="0.25">
      <c r="H37" s="15"/>
    </row>
    <row r="38" spans="3:23" ht="14.25" customHeight="1" x14ac:dyDescent="0.25">
      <c r="H38" s="15"/>
    </row>
    <row r="39" spans="3:23" ht="14.25" customHeight="1" x14ac:dyDescent="0.25">
      <c r="H39" s="15"/>
    </row>
    <row r="40" spans="3:23" ht="14.25" customHeight="1" x14ac:dyDescent="0.25">
      <c r="H40" s="15"/>
    </row>
    <row r="41" spans="3:23" ht="14.25" customHeight="1" x14ac:dyDescent="0.25">
      <c r="H41" s="15"/>
    </row>
    <row r="42" spans="3:23" ht="14.25" customHeight="1" x14ac:dyDescent="0.25">
      <c r="H42" s="15"/>
    </row>
    <row r="43" spans="3:23" ht="14.25" customHeight="1" x14ac:dyDescent="0.25">
      <c r="H43" s="15"/>
    </row>
    <row r="44" spans="3:23" x14ac:dyDescent="0.25">
      <c r="H44" s="15"/>
    </row>
  </sheetData>
  <sheetProtection sheet="1"/>
  <mergeCells count="83">
    <mergeCell ref="C32:G33"/>
    <mergeCell ref="H32:K33"/>
    <mergeCell ref="N32:O32"/>
    <mergeCell ref="P32:W33"/>
    <mergeCell ref="N33:O33"/>
    <mergeCell ref="H27:K27"/>
    <mergeCell ref="C28:G29"/>
    <mergeCell ref="H28:N28"/>
    <mergeCell ref="O28:W29"/>
    <mergeCell ref="H29:N29"/>
    <mergeCell ref="O22:O23"/>
    <mergeCell ref="C30:G31"/>
    <mergeCell ref="H30:O31"/>
    <mergeCell ref="P30:W30"/>
    <mergeCell ref="P31:W31"/>
    <mergeCell ref="M22:M23"/>
    <mergeCell ref="D24:D25"/>
    <mergeCell ref="F24:F25"/>
    <mergeCell ref="H24:I24"/>
    <mergeCell ref="J24:K24"/>
    <mergeCell ref="L24:L25"/>
    <mergeCell ref="M24:M25"/>
    <mergeCell ref="G21:G24"/>
    <mergeCell ref="D22:D23"/>
    <mergeCell ref="F22:F23"/>
    <mergeCell ref="H22:I22"/>
    <mergeCell ref="D20:D21"/>
    <mergeCell ref="F20:F21"/>
    <mergeCell ref="L20:L21"/>
    <mergeCell ref="M20:M21"/>
    <mergeCell ref="N20:N25"/>
    <mergeCell ref="E21:E25"/>
    <mergeCell ref="L22:L23"/>
    <mergeCell ref="J22:K22"/>
    <mergeCell ref="P16:W17"/>
    <mergeCell ref="F16:F17"/>
    <mergeCell ref="G16:G17"/>
    <mergeCell ref="D18:D19"/>
    <mergeCell ref="F18:F19"/>
    <mergeCell ref="G18:G19"/>
    <mergeCell ref="H18:K19"/>
    <mergeCell ref="M18:M19"/>
    <mergeCell ref="O18:O19"/>
    <mergeCell ref="Q19:S19"/>
    <mergeCell ref="T19:V19"/>
    <mergeCell ref="L18:L19"/>
    <mergeCell ref="L12:M12"/>
    <mergeCell ref="Q13:V13"/>
    <mergeCell ref="D14:D15"/>
    <mergeCell ref="F14:F15"/>
    <mergeCell ref="G14:G15"/>
    <mergeCell ref="H14:K15"/>
    <mergeCell ref="L14:L15"/>
    <mergeCell ref="M14:M15"/>
    <mergeCell ref="N14:N15"/>
    <mergeCell ref="O14:O15"/>
    <mergeCell ref="P14:W15"/>
    <mergeCell ref="E15:E17"/>
    <mergeCell ref="D16:D17"/>
    <mergeCell ref="H16:K17"/>
    <mergeCell ref="N16:N17"/>
    <mergeCell ref="O16:O17"/>
    <mergeCell ref="L9:L10"/>
    <mergeCell ref="M9:M10"/>
    <mergeCell ref="N10:N11"/>
    <mergeCell ref="O10:O11"/>
    <mergeCell ref="L11:M11"/>
    <mergeCell ref="O24:O25"/>
    <mergeCell ref="C3:E6"/>
    <mergeCell ref="F3:G6"/>
    <mergeCell ref="H3:W3"/>
    <mergeCell ref="H4:N4"/>
    <mergeCell ref="P4:W6"/>
    <mergeCell ref="H5:K6"/>
    <mergeCell ref="L5:N5"/>
    <mergeCell ref="L6:M6"/>
    <mergeCell ref="N6:O6"/>
    <mergeCell ref="C7:C13"/>
    <mergeCell ref="D7:D13"/>
    <mergeCell ref="E7:E13"/>
    <mergeCell ref="F7:F13"/>
    <mergeCell ref="G7:G13"/>
    <mergeCell ref="N7:O7"/>
  </mergeCells>
  <phoneticPr fontId="1"/>
  <pageMargins left="0.75" right="0.16" top="0.78" bottom="0.35433070866141736" header="0.6" footer="0.11811023622047245"/>
  <pageSetup paperSize="9" scale="68"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00B0F0"/>
  </sheetPr>
  <dimension ref="B1:M35"/>
  <sheetViews>
    <sheetView view="pageBreakPreview" zoomScaleNormal="100" zoomScaleSheetLayoutView="100" workbookViewId="0"/>
  </sheetViews>
  <sheetFormatPr defaultColWidth="9" defaultRowHeight="14.25" x14ac:dyDescent="0.25"/>
  <cols>
    <col min="1" max="1" width="4.59765625" style="43" customWidth="1"/>
    <col min="2" max="3" width="9.73046875" style="43" customWidth="1"/>
    <col min="4" max="5" width="9" style="43"/>
    <col min="6" max="6" width="11.265625" style="43" customWidth="1"/>
    <col min="7" max="8" width="9" style="43"/>
    <col min="9" max="9" width="9.86328125" style="43" customWidth="1"/>
    <col min="10" max="10" width="3.73046875" style="43" customWidth="1"/>
    <col min="11" max="11" width="9" style="43"/>
    <col min="12" max="12" width="10" style="43" customWidth="1"/>
    <col min="13" max="13" width="7.46484375" style="43" customWidth="1"/>
    <col min="14" max="16" width="9" style="43"/>
    <col min="17" max="17" width="14.59765625" style="43" customWidth="1"/>
    <col min="18" max="16384" width="9" style="43"/>
  </cols>
  <sheetData>
    <row r="1" spans="2:13" ht="24.75" customHeight="1" x14ac:dyDescent="0.25">
      <c r="G1" s="451" t="str">
        <f>'１職員配置・園舎・園庭・設備'!L1</f>
        <v>（施設名）</v>
      </c>
      <c r="H1" s="451"/>
      <c r="I1" s="451"/>
      <c r="J1" s="451"/>
    </row>
    <row r="2" spans="2:13" ht="22.5" customHeight="1" x14ac:dyDescent="0.25">
      <c r="B2" s="43" t="s">
        <v>257</v>
      </c>
      <c r="K2" s="45"/>
    </row>
    <row r="3" spans="2:13" ht="33.75" customHeight="1" x14ac:dyDescent="0.25">
      <c r="B3" s="48" t="s">
        <v>83</v>
      </c>
      <c r="C3" s="458" t="s">
        <v>258</v>
      </c>
      <c r="D3" s="459"/>
      <c r="E3" s="459"/>
      <c r="F3" s="130" t="s">
        <v>157</v>
      </c>
      <c r="G3" s="458" t="s">
        <v>264</v>
      </c>
      <c r="H3" s="460"/>
      <c r="I3" s="44"/>
    </row>
    <row r="4" spans="2:13" ht="24" customHeight="1" x14ac:dyDescent="0.25">
      <c r="B4" s="52">
        <v>1</v>
      </c>
      <c r="C4" s="453"/>
      <c r="D4" s="454"/>
      <c r="E4" s="454"/>
      <c r="F4" s="132"/>
      <c r="G4" s="455"/>
      <c r="H4" s="456"/>
      <c r="I4" s="59"/>
    </row>
    <row r="5" spans="2:13" ht="24" customHeight="1" x14ac:dyDescent="0.25">
      <c r="B5" s="52">
        <v>2</v>
      </c>
      <c r="C5" s="453"/>
      <c r="D5" s="454"/>
      <c r="E5" s="454"/>
      <c r="F5" s="132"/>
      <c r="G5" s="455"/>
      <c r="H5" s="456"/>
      <c r="I5" s="59"/>
    </row>
    <row r="6" spans="2:13" ht="24" customHeight="1" x14ac:dyDescent="0.25">
      <c r="B6" s="52">
        <v>3</v>
      </c>
      <c r="C6" s="453"/>
      <c r="D6" s="454"/>
      <c r="E6" s="454"/>
      <c r="F6" s="132"/>
      <c r="G6" s="455"/>
      <c r="H6" s="456"/>
      <c r="I6" s="59"/>
    </row>
    <row r="7" spans="2:13" ht="24" customHeight="1" x14ac:dyDescent="0.25">
      <c r="B7" s="52">
        <v>4</v>
      </c>
      <c r="C7" s="453"/>
      <c r="D7" s="454"/>
      <c r="E7" s="454"/>
      <c r="F7" s="132"/>
      <c r="G7" s="455"/>
      <c r="H7" s="456"/>
      <c r="I7" s="59"/>
    </row>
    <row r="8" spans="2:13" ht="24" customHeight="1" x14ac:dyDescent="0.25">
      <c r="B8" s="52">
        <v>5</v>
      </c>
      <c r="C8" s="453"/>
      <c r="D8" s="454"/>
      <c r="E8" s="454"/>
      <c r="F8" s="132"/>
      <c r="G8" s="455"/>
      <c r="H8" s="456"/>
      <c r="I8" s="59"/>
    </row>
    <row r="9" spans="2:13" ht="24" customHeight="1" x14ac:dyDescent="0.25">
      <c r="B9" s="52">
        <v>6</v>
      </c>
      <c r="C9" s="453"/>
      <c r="D9" s="454"/>
      <c r="E9" s="454"/>
      <c r="F9" s="132"/>
      <c r="G9" s="455"/>
      <c r="H9" s="456"/>
      <c r="I9" s="59"/>
    </row>
    <row r="10" spans="2:13" ht="24" customHeight="1" x14ac:dyDescent="0.25">
      <c r="B10" s="52">
        <v>7</v>
      </c>
      <c r="C10" s="453"/>
      <c r="D10" s="454"/>
      <c r="E10" s="454"/>
      <c r="F10" s="132"/>
      <c r="G10" s="455"/>
      <c r="H10" s="456"/>
      <c r="I10" s="59"/>
    </row>
    <row r="11" spans="2:13" ht="24" customHeight="1" x14ac:dyDescent="0.25">
      <c r="B11" s="52">
        <v>8</v>
      </c>
      <c r="C11" s="453"/>
      <c r="D11" s="454"/>
      <c r="E11" s="454"/>
      <c r="F11" s="132"/>
      <c r="G11" s="455"/>
      <c r="H11" s="456"/>
      <c r="I11" s="59"/>
    </row>
    <row r="12" spans="2:13" ht="24" customHeight="1" x14ac:dyDescent="0.25">
      <c r="B12" s="48">
        <v>9</v>
      </c>
      <c r="C12" s="453"/>
      <c r="D12" s="454"/>
      <c r="E12" s="454"/>
      <c r="F12" s="132"/>
      <c r="G12" s="455"/>
      <c r="H12" s="456"/>
      <c r="I12" s="59"/>
    </row>
    <row r="13" spans="2:13" ht="24" customHeight="1" x14ac:dyDescent="0.25">
      <c r="B13" s="48">
        <v>10</v>
      </c>
      <c r="C13" s="453"/>
      <c r="D13" s="454"/>
      <c r="E13" s="457"/>
      <c r="F13" s="132"/>
      <c r="G13" s="455"/>
      <c r="H13" s="456"/>
      <c r="I13" s="59"/>
    </row>
    <row r="14" spans="2:13" ht="24" customHeight="1" x14ac:dyDescent="0.25">
      <c r="B14" s="48">
        <v>11</v>
      </c>
      <c r="C14" s="453"/>
      <c r="D14" s="454"/>
      <c r="E14" s="457"/>
      <c r="F14" s="132"/>
      <c r="G14" s="455"/>
      <c r="H14" s="456"/>
      <c r="I14" s="59"/>
    </row>
    <row r="15" spans="2:13" ht="24" customHeight="1" x14ac:dyDescent="0.25"/>
    <row r="16" spans="2:13" ht="15" customHeight="1" x14ac:dyDescent="0.25">
      <c r="B16" s="45" t="s">
        <v>262</v>
      </c>
      <c r="I16" s="60"/>
      <c r="J16" s="60"/>
      <c r="K16" s="60"/>
      <c r="L16" s="60"/>
      <c r="M16" s="60"/>
    </row>
    <row r="17" spans="2:13" ht="15" customHeight="1" x14ac:dyDescent="0.25">
      <c r="B17" s="45" t="s">
        <v>288</v>
      </c>
      <c r="I17" s="60"/>
      <c r="J17" s="60"/>
      <c r="K17" s="60"/>
      <c r="L17" s="60"/>
      <c r="M17" s="60"/>
    </row>
    <row r="18" spans="2:13" ht="15" customHeight="1" x14ac:dyDescent="0.25">
      <c r="B18" s="45" t="s">
        <v>276</v>
      </c>
      <c r="I18" s="60"/>
      <c r="J18" s="60"/>
      <c r="K18" s="60"/>
      <c r="L18" s="60"/>
      <c r="M18" s="60"/>
    </row>
    <row r="19" spans="2:13" ht="15" customHeight="1" x14ac:dyDescent="0.25">
      <c r="B19" s="45" t="s">
        <v>265</v>
      </c>
      <c r="I19" s="60"/>
      <c r="J19" s="60"/>
      <c r="K19" s="60"/>
      <c r="L19" s="60"/>
      <c r="M19" s="60"/>
    </row>
    <row r="20" spans="2:13" ht="15" customHeight="1" x14ac:dyDescent="0.25">
      <c r="B20" s="45" t="s">
        <v>287</v>
      </c>
      <c r="I20" s="60"/>
      <c r="J20" s="452"/>
      <c r="K20" s="452"/>
      <c r="L20" s="60"/>
      <c r="M20" s="60"/>
    </row>
    <row r="21" spans="2:13" ht="15" customHeight="1" x14ac:dyDescent="0.25">
      <c r="B21" s="45" t="s">
        <v>263</v>
      </c>
      <c r="I21" s="60"/>
      <c r="J21" s="452"/>
      <c r="K21" s="452"/>
      <c r="L21" s="60"/>
      <c r="M21" s="60"/>
    </row>
    <row r="22" spans="2:13" ht="15" customHeight="1" x14ac:dyDescent="0.25">
      <c r="B22" s="45" t="s">
        <v>266</v>
      </c>
      <c r="C22" s="60"/>
      <c r="D22" s="60"/>
      <c r="E22" s="60"/>
      <c r="F22" s="60"/>
      <c r="G22" s="60"/>
      <c r="H22" s="60"/>
      <c r="I22" s="60"/>
      <c r="J22" s="452"/>
      <c r="K22" s="452"/>
      <c r="L22" s="60"/>
      <c r="M22" s="60"/>
    </row>
    <row r="23" spans="2:13" ht="15" customHeight="1" x14ac:dyDescent="0.25">
      <c r="B23" s="45" t="s">
        <v>267</v>
      </c>
      <c r="C23" s="60"/>
      <c r="D23" s="60"/>
      <c r="E23" s="60"/>
      <c r="F23" s="60"/>
      <c r="G23" s="60"/>
      <c r="H23" s="60"/>
      <c r="I23" s="60"/>
      <c r="J23" s="61"/>
      <c r="K23" s="61"/>
      <c r="L23" s="60"/>
      <c r="M23" s="60"/>
    </row>
    <row r="24" spans="2:13" ht="15" customHeight="1" x14ac:dyDescent="0.25">
      <c r="B24" s="45" t="s">
        <v>268</v>
      </c>
      <c r="C24" s="60"/>
      <c r="D24" s="60"/>
      <c r="E24" s="60"/>
      <c r="F24" s="60"/>
      <c r="G24" s="60"/>
      <c r="H24" s="60"/>
      <c r="I24" s="60"/>
      <c r="J24" s="452"/>
      <c r="K24" s="452"/>
      <c r="L24" s="60"/>
      <c r="M24" s="60"/>
    </row>
    <row r="25" spans="2:13" ht="24" customHeight="1" x14ac:dyDescent="0.25">
      <c r="B25" s="60"/>
      <c r="C25" s="60"/>
      <c r="D25" s="60"/>
      <c r="E25" s="60"/>
      <c r="F25" s="60"/>
      <c r="G25" s="60"/>
      <c r="H25" s="60"/>
      <c r="I25" s="60"/>
      <c r="J25" s="452"/>
      <c r="K25" s="452"/>
      <c r="L25" s="60"/>
      <c r="M25" s="60"/>
    </row>
    <row r="26" spans="2:13" ht="24" customHeight="1" x14ac:dyDescent="0.25">
      <c r="B26" s="60"/>
      <c r="C26" s="60"/>
      <c r="D26" s="60"/>
      <c r="E26" s="60"/>
      <c r="F26" s="60"/>
      <c r="G26" s="60"/>
      <c r="H26" s="60"/>
      <c r="I26" s="60"/>
      <c r="J26" s="60"/>
      <c r="K26" s="60"/>
      <c r="L26" s="60"/>
      <c r="M26" s="60"/>
    </row>
    <row r="27" spans="2:13" ht="24" customHeight="1" x14ac:dyDescent="0.25">
      <c r="B27" s="60"/>
      <c r="C27" s="60"/>
      <c r="D27" s="60"/>
      <c r="E27" s="60"/>
      <c r="F27" s="60"/>
      <c r="G27" s="60"/>
      <c r="H27" s="60"/>
      <c r="I27" s="60"/>
      <c r="J27" s="60"/>
      <c r="K27" s="60"/>
      <c r="L27" s="60"/>
      <c r="M27" s="60"/>
    </row>
    <row r="28" spans="2:13" ht="24" customHeight="1" x14ac:dyDescent="0.25">
      <c r="B28" s="60"/>
      <c r="C28" s="60"/>
      <c r="D28" s="60"/>
      <c r="E28" s="60"/>
      <c r="F28" s="60"/>
      <c r="G28" s="60"/>
      <c r="H28" s="60"/>
      <c r="I28" s="60"/>
      <c r="J28" s="60"/>
      <c r="K28" s="60"/>
      <c r="L28" s="60"/>
      <c r="M28" s="60"/>
    </row>
    <row r="29" spans="2:13" ht="15" customHeight="1" x14ac:dyDescent="0.25"/>
    <row r="30" spans="2:13" ht="15" customHeight="1" x14ac:dyDescent="0.25"/>
    <row r="31" spans="2:13" ht="15" customHeight="1" x14ac:dyDescent="0.25"/>
    <row r="32" spans="2:13" ht="15" customHeight="1" x14ac:dyDescent="0.25"/>
    <row r="33" ht="15" customHeight="1" x14ac:dyDescent="0.25"/>
    <row r="34" ht="15" customHeight="1" x14ac:dyDescent="0.25"/>
    <row r="35" s="45" customFormat="1" ht="15" customHeight="1" x14ac:dyDescent="0.25"/>
  </sheetData>
  <mergeCells count="30">
    <mergeCell ref="C6:E6"/>
    <mergeCell ref="G6:H6"/>
    <mergeCell ref="C7:E7"/>
    <mergeCell ref="G7:H7"/>
    <mergeCell ref="C8:E8"/>
    <mergeCell ref="J25:K25"/>
    <mergeCell ref="C11:E11"/>
    <mergeCell ref="G11:H11"/>
    <mergeCell ref="J20:K20"/>
    <mergeCell ref="J22:K22"/>
    <mergeCell ref="J21:K21"/>
    <mergeCell ref="G12:H12"/>
    <mergeCell ref="G13:H13"/>
    <mergeCell ref="G14:H14"/>
    <mergeCell ref="G1:J1"/>
    <mergeCell ref="J24:K24"/>
    <mergeCell ref="C9:E9"/>
    <mergeCell ref="G9:H9"/>
    <mergeCell ref="C10:E10"/>
    <mergeCell ref="G10:H10"/>
    <mergeCell ref="G8:H8"/>
    <mergeCell ref="C12:E12"/>
    <mergeCell ref="C13:E13"/>
    <mergeCell ref="C14:E14"/>
    <mergeCell ref="C3:E3"/>
    <mergeCell ref="G3:H3"/>
    <mergeCell ref="C4:E4"/>
    <mergeCell ref="G4:H4"/>
    <mergeCell ref="C5:E5"/>
    <mergeCell ref="G5:H5"/>
  </mergeCells>
  <phoneticPr fontId="1"/>
  <dataValidations count="1">
    <dataValidation imeMode="hiragana" allowBlank="1" showInputMessage="1" showErrorMessage="1" sqref="C4:H14" xr:uid="{00000000-0002-0000-0100-000000000000}"/>
  </dataValidations>
  <printOptions horizontalCentered="1"/>
  <pageMargins left="0.78740157480314965" right="0.19685039370078741" top="0.98425196850393704" bottom="0.98425196850393704" header="0.59055118110236227" footer="0.51181102362204722"/>
  <pageSetup paperSize="9" scale="110" fitToWidth="2" orientation="portrait" r:id="rId1"/>
  <headerFooter alignWithMargins="0">
    <oddHeader>&amp;R&amp;16様式第６－２号　付表Ｂ①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L70"/>
  <sheetViews>
    <sheetView view="pageBreakPreview" zoomScale="70" zoomScaleNormal="100" zoomScaleSheetLayoutView="70" workbookViewId="0">
      <selection activeCell="B1" sqref="B1"/>
    </sheetView>
  </sheetViews>
  <sheetFormatPr defaultColWidth="9" defaultRowHeight="12" x14ac:dyDescent="0.25"/>
  <cols>
    <col min="1" max="1" width="4" style="62" customWidth="1"/>
    <col min="2" max="2" width="5.46484375" style="62" bestFit="1" customWidth="1"/>
    <col min="3" max="3" width="12.265625" style="62" customWidth="1"/>
    <col min="4" max="4" width="20.265625" style="62" customWidth="1"/>
    <col min="5" max="6" width="10.46484375" style="62" customWidth="1"/>
    <col min="7" max="9" width="10" style="62" customWidth="1"/>
    <col min="10" max="10" width="12" style="62" customWidth="1"/>
    <col min="11" max="11" width="17.1328125" style="62" customWidth="1"/>
    <col min="12" max="12" width="3.73046875" style="62" customWidth="1"/>
    <col min="13" max="16384" width="9" style="62"/>
  </cols>
  <sheetData>
    <row r="1" spans="2:12" s="43" customFormat="1" ht="24.75" customHeight="1" x14ac:dyDescent="0.25">
      <c r="B1" s="63" t="s">
        <v>134</v>
      </c>
      <c r="H1" s="451" t="str">
        <f>'１職員配置・園舎・園庭・設備'!L1</f>
        <v>（施設名）</v>
      </c>
      <c r="I1" s="451"/>
      <c r="J1" s="451"/>
      <c r="K1" s="451"/>
      <c r="L1" s="128"/>
    </row>
    <row r="3" spans="2:12" ht="57" customHeight="1" x14ac:dyDescent="0.25">
      <c r="B3" s="175" t="s">
        <v>83</v>
      </c>
      <c r="C3" s="175" t="s">
        <v>155</v>
      </c>
      <c r="D3" s="175" t="s">
        <v>84</v>
      </c>
      <c r="E3" s="177" t="s">
        <v>259</v>
      </c>
      <c r="F3" s="177" t="s">
        <v>310</v>
      </c>
      <c r="G3" s="177" t="s">
        <v>255</v>
      </c>
      <c r="H3" s="177" t="s">
        <v>285</v>
      </c>
      <c r="I3" s="177" t="s">
        <v>284</v>
      </c>
      <c r="J3" s="177" t="s">
        <v>283</v>
      </c>
      <c r="K3" s="175" t="s">
        <v>85</v>
      </c>
    </row>
    <row r="4" spans="2:12" ht="30" customHeight="1" x14ac:dyDescent="0.25">
      <c r="B4" s="175">
        <v>1</v>
      </c>
      <c r="C4" s="238" t="s">
        <v>277</v>
      </c>
      <c r="D4" s="238"/>
      <c r="E4" s="239"/>
      <c r="F4" s="239"/>
      <c r="G4" s="240"/>
      <c r="H4" s="240"/>
      <c r="I4" s="240"/>
      <c r="J4" s="240"/>
      <c r="K4" s="242"/>
    </row>
    <row r="5" spans="2:12" ht="30" customHeight="1" x14ac:dyDescent="0.25">
      <c r="B5" s="175">
        <v>2</v>
      </c>
      <c r="C5" s="238" t="s">
        <v>279</v>
      </c>
      <c r="D5" s="238"/>
      <c r="E5" s="239"/>
      <c r="F5" s="239"/>
      <c r="G5" s="240"/>
      <c r="H5" s="240"/>
      <c r="I5" s="240"/>
      <c r="J5" s="240"/>
      <c r="K5" s="242"/>
    </row>
    <row r="6" spans="2:12" ht="30" customHeight="1" x14ac:dyDescent="0.25">
      <c r="B6" s="175">
        <v>3</v>
      </c>
      <c r="C6" s="238" t="s">
        <v>278</v>
      </c>
      <c r="D6" s="238"/>
      <c r="E6" s="239"/>
      <c r="F6" s="239"/>
      <c r="G6" s="240"/>
      <c r="H6" s="240"/>
      <c r="I6" s="240"/>
      <c r="J6" s="240"/>
      <c r="K6" s="242"/>
    </row>
    <row r="7" spans="2:12" ht="30" customHeight="1" x14ac:dyDescent="0.25">
      <c r="B7" s="175">
        <v>4</v>
      </c>
      <c r="C7" s="238"/>
      <c r="D7" s="238"/>
      <c r="E7" s="239"/>
      <c r="F7" s="239"/>
      <c r="G7" s="240"/>
      <c r="H7" s="240"/>
      <c r="I7" s="240"/>
      <c r="J7" s="240"/>
      <c r="K7" s="242"/>
    </row>
    <row r="8" spans="2:12" ht="30" customHeight="1" x14ac:dyDescent="0.25">
      <c r="B8" s="175">
        <v>5</v>
      </c>
      <c r="C8" s="238"/>
      <c r="D8" s="238"/>
      <c r="E8" s="239"/>
      <c r="F8" s="239"/>
      <c r="G8" s="240"/>
      <c r="H8" s="240"/>
      <c r="I8" s="240"/>
      <c r="J8" s="240"/>
      <c r="K8" s="242"/>
    </row>
    <row r="9" spans="2:12" ht="30" customHeight="1" x14ac:dyDescent="0.25">
      <c r="B9" s="175">
        <v>6</v>
      </c>
      <c r="C9" s="238"/>
      <c r="D9" s="238"/>
      <c r="E9" s="239"/>
      <c r="F9" s="239"/>
      <c r="G9" s="240"/>
      <c r="H9" s="240"/>
      <c r="I9" s="240"/>
      <c r="J9" s="240"/>
      <c r="K9" s="242"/>
    </row>
    <row r="10" spans="2:12" ht="30" customHeight="1" x14ac:dyDescent="0.25">
      <c r="B10" s="175">
        <v>7</v>
      </c>
      <c r="C10" s="238"/>
      <c r="D10" s="238"/>
      <c r="E10" s="239"/>
      <c r="F10" s="239"/>
      <c r="G10" s="240"/>
      <c r="H10" s="240"/>
      <c r="I10" s="240"/>
      <c r="J10" s="240"/>
      <c r="K10" s="242"/>
    </row>
    <row r="11" spans="2:12" ht="30" customHeight="1" x14ac:dyDescent="0.25">
      <c r="B11" s="175">
        <v>8</v>
      </c>
      <c r="C11" s="238"/>
      <c r="D11" s="238"/>
      <c r="E11" s="239"/>
      <c r="F11" s="239"/>
      <c r="G11" s="240"/>
      <c r="H11" s="240"/>
      <c r="I11" s="240"/>
      <c r="J11" s="240"/>
      <c r="K11" s="242"/>
    </row>
    <row r="12" spans="2:12" ht="30" customHeight="1" x14ac:dyDescent="0.25">
      <c r="B12" s="175">
        <v>9</v>
      </c>
      <c r="C12" s="238"/>
      <c r="D12" s="238"/>
      <c r="E12" s="239"/>
      <c r="F12" s="239"/>
      <c r="G12" s="240"/>
      <c r="H12" s="240"/>
      <c r="I12" s="240"/>
      <c r="J12" s="240"/>
      <c r="K12" s="242"/>
    </row>
    <row r="13" spans="2:12" ht="30" customHeight="1" x14ac:dyDescent="0.25">
      <c r="B13" s="175">
        <v>10</v>
      </c>
      <c r="C13" s="238"/>
      <c r="D13" s="238"/>
      <c r="E13" s="239"/>
      <c r="F13" s="239"/>
      <c r="G13" s="240"/>
      <c r="H13" s="240"/>
      <c r="I13" s="240"/>
      <c r="J13" s="240"/>
      <c r="K13" s="242"/>
    </row>
    <row r="14" spans="2:12" ht="30" customHeight="1" x14ac:dyDescent="0.25">
      <c r="B14" s="175">
        <v>11</v>
      </c>
      <c r="C14" s="238"/>
      <c r="D14" s="238"/>
      <c r="E14" s="239"/>
      <c r="F14" s="239"/>
      <c r="G14" s="240"/>
      <c r="H14" s="240"/>
      <c r="I14" s="240"/>
      <c r="J14" s="240"/>
      <c r="K14" s="242"/>
    </row>
    <row r="15" spans="2:12" ht="30" customHeight="1" x14ac:dyDescent="0.25">
      <c r="B15" s="175">
        <v>12</v>
      </c>
      <c r="C15" s="238"/>
      <c r="D15" s="238"/>
      <c r="E15" s="239"/>
      <c r="F15" s="239"/>
      <c r="G15" s="240"/>
      <c r="H15" s="240"/>
      <c r="I15" s="240"/>
      <c r="J15" s="240"/>
      <c r="K15" s="242"/>
    </row>
    <row r="16" spans="2:12" ht="30" customHeight="1" x14ac:dyDescent="0.25">
      <c r="B16" s="175">
        <v>13</v>
      </c>
      <c r="C16" s="238"/>
      <c r="D16" s="238"/>
      <c r="E16" s="239"/>
      <c r="F16" s="239"/>
      <c r="G16" s="240"/>
      <c r="H16" s="240"/>
      <c r="I16" s="240"/>
      <c r="J16" s="240"/>
      <c r="K16" s="242"/>
    </row>
    <row r="17" spans="2:11" ht="30" customHeight="1" x14ac:dyDescent="0.25">
      <c r="B17" s="175">
        <v>14</v>
      </c>
      <c r="C17" s="238"/>
      <c r="D17" s="238"/>
      <c r="E17" s="239"/>
      <c r="F17" s="239"/>
      <c r="G17" s="240"/>
      <c r="H17" s="240"/>
      <c r="I17" s="240"/>
      <c r="J17" s="240"/>
      <c r="K17" s="242"/>
    </row>
    <row r="18" spans="2:11" ht="30" customHeight="1" x14ac:dyDescent="0.25">
      <c r="B18" s="175">
        <v>15</v>
      </c>
      <c r="C18" s="238"/>
      <c r="D18" s="238"/>
      <c r="E18" s="239"/>
      <c r="F18" s="239"/>
      <c r="G18" s="240"/>
      <c r="H18" s="240"/>
      <c r="I18" s="240"/>
      <c r="J18" s="240"/>
      <c r="K18" s="242"/>
    </row>
    <row r="19" spans="2:11" ht="30" customHeight="1" x14ac:dyDescent="0.25">
      <c r="B19" s="175">
        <v>16</v>
      </c>
      <c r="C19" s="238"/>
      <c r="D19" s="238"/>
      <c r="E19" s="239"/>
      <c r="F19" s="239"/>
      <c r="G19" s="240"/>
      <c r="H19" s="240"/>
      <c r="I19" s="240"/>
      <c r="J19" s="240"/>
      <c r="K19" s="242"/>
    </row>
    <row r="20" spans="2:11" ht="30" customHeight="1" x14ac:dyDescent="0.25">
      <c r="B20" s="175">
        <v>17</v>
      </c>
      <c r="C20" s="238"/>
      <c r="D20" s="238"/>
      <c r="E20" s="239"/>
      <c r="F20" s="239"/>
      <c r="G20" s="240"/>
      <c r="H20" s="240"/>
      <c r="I20" s="240"/>
      <c r="J20" s="240"/>
      <c r="K20" s="242"/>
    </row>
    <row r="21" spans="2:11" ht="30" customHeight="1" x14ac:dyDescent="0.25">
      <c r="B21" s="175">
        <v>18</v>
      </c>
      <c r="C21" s="238"/>
      <c r="D21" s="238"/>
      <c r="E21" s="239"/>
      <c r="F21" s="239"/>
      <c r="G21" s="240"/>
      <c r="H21" s="240"/>
      <c r="I21" s="240"/>
      <c r="J21" s="240"/>
      <c r="K21" s="242"/>
    </row>
    <row r="22" spans="2:11" ht="30" customHeight="1" x14ac:dyDescent="0.25">
      <c r="B22" s="175">
        <v>19</v>
      </c>
      <c r="C22" s="238"/>
      <c r="D22" s="238"/>
      <c r="E22" s="239"/>
      <c r="F22" s="239"/>
      <c r="G22" s="240"/>
      <c r="H22" s="240"/>
      <c r="I22" s="240"/>
      <c r="J22" s="240"/>
      <c r="K22" s="242"/>
    </row>
    <row r="23" spans="2:11" ht="30" customHeight="1" x14ac:dyDescent="0.25">
      <c r="B23" s="175">
        <v>20</v>
      </c>
      <c r="C23" s="238"/>
      <c r="D23" s="238"/>
      <c r="E23" s="239"/>
      <c r="F23" s="239"/>
      <c r="G23" s="240"/>
      <c r="H23" s="240"/>
      <c r="I23" s="240"/>
      <c r="J23" s="240"/>
      <c r="K23" s="242"/>
    </row>
    <row r="24" spans="2:11" ht="30" customHeight="1" x14ac:dyDescent="0.25">
      <c r="B24" s="175">
        <v>21</v>
      </c>
      <c r="C24" s="238"/>
      <c r="D24" s="238"/>
      <c r="E24" s="239"/>
      <c r="F24" s="239"/>
      <c r="G24" s="240"/>
      <c r="H24" s="240"/>
      <c r="I24" s="240"/>
      <c r="J24" s="240"/>
      <c r="K24" s="242"/>
    </row>
    <row r="25" spans="2:11" ht="30" customHeight="1" x14ac:dyDescent="0.25">
      <c r="B25" s="175">
        <v>22</v>
      </c>
      <c r="C25" s="238"/>
      <c r="D25" s="238"/>
      <c r="E25" s="239"/>
      <c r="F25" s="239"/>
      <c r="G25" s="240"/>
      <c r="H25" s="240"/>
      <c r="I25" s="240"/>
      <c r="J25" s="240"/>
      <c r="K25" s="242"/>
    </row>
    <row r="26" spans="2:11" ht="30" customHeight="1" x14ac:dyDescent="0.25">
      <c r="B26" s="175">
        <v>23</v>
      </c>
      <c r="C26" s="238"/>
      <c r="D26" s="238"/>
      <c r="E26" s="239"/>
      <c r="F26" s="239"/>
      <c r="G26" s="240"/>
      <c r="H26" s="240"/>
      <c r="I26" s="240"/>
      <c r="J26" s="240"/>
      <c r="K26" s="242"/>
    </row>
    <row r="27" spans="2:11" ht="30" customHeight="1" x14ac:dyDescent="0.25">
      <c r="B27" s="175">
        <v>24</v>
      </c>
      <c r="C27" s="238"/>
      <c r="D27" s="238"/>
      <c r="E27" s="239"/>
      <c r="F27" s="239"/>
      <c r="G27" s="240"/>
      <c r="H27" s="240"/>
      <c r="I27" s="240"/>
      <c r="J27" s="240"/>
      <c r="K27" s="242"/>
    </row>
    <row r="28" spans="2:11" ht="30" customHeight="1" x14ac:dyDescent="0.25">
      <c r="B28" s="175">
        <v>25</v>
      </c>
      <c r="C28" s="238"/>
      <c r="D28" s="238"/>
      <c r="E28" s="239"/>
      <c r="F28" s="239"/>
      <c r="G28" s="240"/>
      <c r="H28" s="240"/>
      <c r="I28" s="240"/>
      <c r="J28" s="240"/>
      <c r="K28" s="242"/>
    </row>
    <row r="29" spans="2:11" ht="30" customHeight="1" x14ac:dyDescent="0.25">
      <c r="B29" s="175">
        <v>26</v>
      </c>
      <c r="C29" s="238"/>
      <c r="D29" s="238"/>
      <c r="E29" s="239"/>
      <c r="F29" s="239"/>
      <c r="G29" s="240"/>
      <c r="H29" s="240"/>
      <c r="I29" s="240"/>
      <c r="J29" s="240"/>
      <c r="K29" s="242"/>
    </row>
    <row r="30" spans="2:11" ht="30" customHeight="1" x14ac:dyDescent="0.25">
      <c r="B30" s="175">
        <v>27</v>
      </c>
      <c r="C30" s="238"/>
      <c r="D30" s="238"/>
      <c r="E30" s="239"/>
      <c r="F30" s="239"/>
      <c r="G30" s="240"/>
      <c r="H30" s="240"/>
      <c r="I30" s="240"/>
      <c r="J30" s="240"/>
      <c r="K30" s="242"/>
    </row>
    <row r="31" spans="2:11" ht="30" customHeight="1" x14ac:dyDescent="0.25">
      <c r="B31" s="175">
        <v>28</v>
      </c>
      <c r="C31" s="238"/>
      <c r="D31" s="238"/>
      <c r="E31" s="239"/>
      <c r="F31" s="239"/>
      <c r="G31" s="240"/>
      <c r="H31" s="240"/>
      <c r="I31" s="240"/>
      <c r="J31" s="240"/>
      <c r="K31" s="242"/>
    </row>
    <row r="32" spans="2:11" ht="30" customHeight="1" x14ac:dyDescent="0.25">
      <c r="B32" s="175">
        <v>29</v>
      </c>
      <c r="C32" s="238"/>
      <c r="D32" s="238"/>
      <c r="E32" s="239"/>
      <c r="F32" s="239"/>
      <c r="G32" s="240"/>
      <c r="H32" s="240"/>
      <c r="I32" s="240"/>
      <c r="J32" s="240"/>
      <c r="K32" s="242"/>
    </row>
    <row r="33" spans="2:11" ht="30" customHeight="1" x14ac:dyDescent="0.25">
      <c r="B33" s="175">
        <v>30</v>
      </c>
      <c r="C33" s="238"/>
      <c r="D33" s="238"/>
      <c r="E33" s="239"/>
      <c r="F33" s="239"/>
      <c r="G33" s="240"/>
      <c r="H33" s="240"/>
      <c r="I33" s="240"/>
      <c r="J33" s="240"/>
      <c r="K33" s="242"/>
    </row>
    <row r="34" spans="2:11" ht="30" customHeight="1" x14ac:dyDescent="0.25">
      <c r="B34" s="175">
        <v>31</v>
      </c>
      <c r="C34" s="238"/>
      <c r="D34" s="238"/>
      <c r="E34" s="239"/>
      <c r="F34" s="239"/>
      <c r="G34" s="240"/>
      <c r="H34" s="240"/>
      <c r="I34" s="240"/>
      <c r="J34" s="240"/>
      <c r="K34" s="242"/>
    </row>
    <row r="35" spans="2:11" ht="30" customHeight="1" x14ac:dyDescent="0.25">
      <c r="B35" s="175">
        <v>32</v>
      </c>
      <c r="C35" s="238"/>
      <c r="D35" s="238"/>
      <c r="E35" s="239"/>
      <c r="F35" s="239"/>
      <c r="G35" s="240"/>
      <c r="H35" s="240"/>
      <c r="I35" s="240"/>
      <c r="J35" s="240"/>
      <c r="K35" s="242"/>
    </row>
    <row r="36" spans="2:11" ht="30" customHeight="1" x14ac:dyDescent="0.25">
      <c r="B36" s="175">
        <v>33</v>
      </c>
      <c r="C36" s="238"/>
      <c r="D36" s="238"/>
      <c r="E36" s="239"/>
      <c r="F36" s="239"/>
      <c r="G36" s="240"/>
      <c r="H36" s="240"/>
      <c r="I36" s="240"/>
      <c r="J36" s="240"/>
      <c r="K36" s="242"/>
    </row>
    <row r="37" spans="2:11" ht="30" customHeight="1" x14ac:dyDescent="0.25">
      <c r="B37" s="175">
        <v>34</v>
      </c>
      <c r="C37" s="238"/>
      <c r="D37" s="238"/>
      <c r="E37" s="239"/>
      <c r="F37" s="239"/>
      <c r="G37" s="240"/>
      <c r="H37" s="240"/>
      <c r="I37" s="240"/>
      <c r="J37" s="240"/>
      <c r="K37" s="242"/>
    </row>
    <row r="38" spans="2:11" ht="30" customHeight="1" x14ac:dyDescent="0.25">
      <c r="B38" s="175">
        <v>35</v>
      </c>
      <c r="C38" s="238"/>
      <c r="D38" s="238"/>
      <c r="E38" s="239"/>
      <c r="F38" s="239"/>
      <c r="G38" s="240"/>
      <c r="H38" s="240"/>
      <c r="I38" s="240"/>
      <c r="J38" s="240"/>
      <c r="K38" s="242"/>
    </row>
    <row r="39" spans="2:11" ht="30" customHeight="1" x14ac:dyDescent="0.25">
      <c r="B39" s="175">
        <v>36</v>
      </c>
      <c r="C39" s="238"/>
      <c r="D39" s="238"/>
      <c r="E39" s="239"/>
      <c r="F39" s="239"/>
      <c r="G39" s="240"/>
      <c r="H39" s="240"/>
      <c r="I39" s="240"/>
      <c r="J39" s="240"/>
      <c r="K39" s="242"/>
    </row>
    <row r="40" spans="2:11" ht="30" customHeight="1" x14ac:dyDescent="0.25">
      <c r="B40" s="175">
        <v>37</v>
      </c>
      <c r="C40" s="238"/>
      <c r="D40" s="238"/>
      <c r="E40" s="239"/>
      <c r="F40" s="239"/>
      <c r="G40" s="240"/>
      <c r="H40" s="240"/>
      <c r="I40" s="240"/>
      <c r="J40" s="240"/>
      <c r="K40" s="242"/>
    </row>
    <row r="41" spans="2:11" ht="30" customHeight="1" x14ac:dyDescent="0.25">
      <c r="B41" s="175">
        <v>38</v>
      </c>
      <c r="C41" s="238" t="s">
        <v>281</v>
      </c>
      <c r="D41" s="238"/>
      <c r="E41" s="239"/>
      <c r="F41" s="239"/>
      <c r="G41" s="240"/>
      <c r="H41" s="240"/>
      <c r="I41" s="240"/>
      <c r="J41" s="240"/>
      <c r="K41" s="242"/>
    </row>
    <row r="42" spans="2:11" ht="30" customHeight="1" x14ac:dyDescent="0.25">
      <c r="B42" s="175">
        <v>39</v>
      </c>
      <c r="C42" s="238" t="s">
        <v>280</v>
      </c>
      <c r="D42" s="238"/>
      <c r="E42" s="239"/>
      <c r="F42" s="239"/>
      <c r="G42" s="240"/>
      <c r="H42" s="240"/>
      <c r="I42" s="240"/>
      <c r="J42" s="240"/>
      <c r="K42" s="242"/>
    </row>
    <row r="43" spans="2:11" ht="30" customHeight="1" x14ac:dyDescent="0.25">
      <c r="B43" s="175">
        <v>40</v>
      </c>
      <c r="C43" s="238" t="s">
        <v>282</v>
      </c>
      <c r="D43" s="238"/>
      <c r="E43" s="239"/>
      <c r="F43" s="239"/>
      <c r="G43" s="240"/>
      <c r="H43" s="240"/>
      <c r="I43" s="240"/>
      <c r="J43" s="240"/>
      <c r="K43" s="242"/>
    </row>
    <row r="45" spans="2:11" ht="15" customHeight="1" x14ac:dyDescent="0.25">
      <c r="B45" s="62" t="s">
        <v>256</v>
      </c>
    </row>
    <row r="46" spans="2:11" ht="15" customHeight="1" x14ac:dyDescent="0.25">
      <c r="B46" s="62" t="s">
        <v>372</v>
      </c>
    </row>
    <row r="47" spans="2:11" ht="15" customHeight="1" x14ac:dyDescent="0.25">
      <c r="B47" s="62" t="s">
        <v>159</v>
      </c>
    </row>
    <row r="48" spans="2:11" ht="15" customHeight="1" x14ac:dyDescent="0.25">
      <c r="B48" s="62" t="s">
        <v>253</v>
      </c>
    </row>
    <row r="49" spans="2:11" ht="15" customHeight="1" x14ac:dyDescent="0.25">
      <c r="B49" s="62" t="s">
        <v>260</v>
      </c>
    </row>
    <row r="50" spans="2:11" ht="43.5" customHeight="1" x14ac:dyDescent="0.25">
      <c r="B50" s="461" t="s">
        <v>373</v>
      </c>
      <c r="C50" s="461"/>
      <c r="D50" s="461"/>
      <c r="E50" s="461"/>
      <c r="F50" s="461"/>
      <c r="G50" s="461"/>
      <c r="H50" s="461"/>
      <c r="I50" s="461"/>
      <c r="J50" s="461"/>
      <c r="K50" s="461"/>
    </row>
    <row r="51" spans="2:11" ht="15" customHeight="1" x14ac:dyDescent="0.25">
      <c r="B51" s="62" t="s">
        <v>315</v>
      </c>
      <c r="C51" s="246"/>
      <c r="D51" s="246"/>
      <c r="E51" s="246"/>
      <c r="F51" s="246"/>
      <c r="G51" s="246"/>
      <c r="H51" s="246"/>
      <c r="I51" s="246"/>
      <c r="J51" s="246"/>
      <c r="K51" s="246"/>
    </row>
    <row r="52" spans="2:11" ht="15" customHeight="1" x14ac:dyDescent="0.25">
      <c r="B52" s="62" t="s">
        <v>318</v>
      </c>
      <c r="C52" s="246"/>
      <c r="D52" s="246"/>
      <c r="E52" s="246"/>
      <c r="F52" s="246"/>
      <c r="G52" s="246"/>
      <c r="H52" s="246"/>
      <c r="I52" s="246"/>
      <c r="J52" s="246"/>
      <c r="K52" s="246"/>
    </row>
    <row r="53" spans="2:11" ht="15" customHeight="1" x14ac:dyDescent="0.25">
      <c r="B53" s="62" t="s">
        <v>316</v>
      </c>
      <c r="C53" s="246"/>
      <c r="D53" s="246"/>
      <c r="E53" s="246"/>
      <c r="F53" s="246"/>
      <c r="G53" s="246"/>
      <c r="H53" s="246"/>
      <c r="I53" s="246"/>
      <c r="J53" s="246"/>
      <c r="K53" s="246"/>
    </row>
    <row r="54" spans="2:11" ht="15" customHeight="1" x14ac:dyDescent="0.25">
      <c r="B54" s="62" t="s">
        <v>365</v>
      </c>
      <c r="C54" s="246"/>
      <c r="D54" s="246"/>
      <c r="E54" s="246"/>
      <c r="F54" s="246"/>
      <c r="G54" s="246"/>
      <c r="H54" s="246"/>
      <c r="I54" s="246"/>
      <c r="J54" s="246"/>
      <c r="K54" s="246"/>
    </row>
    <row r="55" spans="2:11" ht="15" customHeight="1" x14ac:dyDescent="0.25">
      <c r="B55" s="62" t="s">
        <v>317</v>
      </c>
      <c r="C55" s="246"/>
      <c r="D55" s="246"/>
      <c r="E55" s="246"/>
      <c r="F55" s="246"/>
      <c r="G55" s="246"/>
      <c r="H55" s="246"/>
      <c r="I55" s="246"/>
      <c r="J55" s="246"/>
      <c r="K55" s="246"/>
    </row>
    <row r="56" spans="2:11" ht="15" customHeight="1" x14ac:dyDescent="0.25">
      <c r="B56" s="62" t="s">
        <v>313</v>
      </c>
    </row>
    <row r="57" spans="2:11" ht="15" customHeight="1" x14ac:dyDescent="0.25">
      <c r="B57" s="62" t="s">
        <v>261</v>
      </c>
    </row>
    <row r="58" spans="2:11" ht="15" customHeight="1" x14ac:dyDescent="0.25">
      <c r="B58" s="62" t="s">
        <v>314</v>
      </c>
    </row>
    <row r="59" spans="2:11" ht="15" customHeight="1" x14ac:dyDescent="0.25">
      <c r="B59" s="62" t="s">
        <v>275</v>
      </c>
    </row>
    <row r="60" spans="2:11" ht="15" customHeight="1" x14ac:dyDescent="0.25">
      <c r="B60" s="62" t="s">
        <v>158</v>
      </c>
    </row>
    <row r="61" spans="2:11" ht="15" customHeight="1" x14ac:dyDescent="0.25"/>
    <row r="62" spans="2:11" ht="15" customHeight="1" x14ac:dyDescent="0.25">
      <c r="B62" s="62" t="s">
        <v>86</v>
      </c>
    </row>
    <row r="63" spans="2:11" ht="57" customHeight="1" x14ac:dyDescent="0.25">
      <c r="B63" s="175" t="s">
        <v>83</v>
      </c>
      <c r="C63" s="175" t="s">
        <v>155</v>
      </c>
      <c r="D63" s="175" t="s">
        <v>84</v>
      </c>
      <c r="E63" s="177" t="s">
        <v>259</v>
      </c>
      <c r="F63" s="177" t="s">
        <v>310</v>
      </c>
      <c r="G63" s="177" t="s">
        <v>255</v>
      </c>
      <c r="H63" s="177" t="s">
        <v>254</v>
      </c>
      <c r="I63" s="177" t="s">
        <v>284</v>
      </c>
      <c r="J63" s="177" t="s">
        <v>283</v>
      </c>
      <c r="K63" s="175" t="s">
        <v>85</v>
      </c>
    </row>
    <row r="64" spans="2:11" ht="32.25" customHeight="1" x14ac:dyDescent="0.25">
      <c r="B64" s="175">
        <v>1</v>
      </c>
      <c r="C64" s="176" t="s">
        <v>270</v>
      </c>
      <c r="D64" s="177" t="s">
        <v>143</v>
      </c>
      <c r="E64" s="177" t="s">
        <v>87</v>
      </c>
      <c r="F64" s="177" t="s">
        <v>311</v>
      </c>
      <c r="G64" s="179">
        <v>29312</v>
      </c>
      <c r="H64" s="179"/>
      <c r="I64" s="179"/>
      <c r="J64" s="330" t="s">
        <v>286</v>
      </c>
      <c r="K64" s="241"/>
    </row>
    <row r="65" spans="2:11" ht="32.25" customHeight="1" x14ac:dyDescent="0.25">
      <c r="B65" s="175">
        <v>2</v>
      </c>
      <c r="C65" s="176" t="s">
        <v>102</v>
      </c>
      <c r="D65" s="177" t="s">
        <v>144</v>
      </c>
      <c r="E65" s="177" t="s">
        <v>87</v>
      </c>
      <c r="F65" s="177" t="s">
        <v>311</v>
      </c>
      <c r="G65" s="179">
        <v>32234</v>
      </c>
      <c r="H65" s="179">
        <v>32221</v>
      </c>
      <c r="I65" s="179" t="s">
        <v>269</v>
      </c>
      <c r="J65" s="179"/>
      <c r="K65" s="241" t="s">
        <v>213</v>
      </c>
    </row>
    <row r="66" spans="2:11" ht="32.25" customHeight="1" x14ac:dyDescent="0.25">
      <c r="B66" s="175">
        <v>3</v>
      </c>
      <c r="C66" s="176" t="s">
        <v>102</v>
      </c>
      <c r="D66" s="177" t="s">
        <v>144</v>
      </c>
      <c r="E66" s="177" t="s">
        <v>87</v>
      </c>
      <c r="F66" s="177" t="s">
        <v>311</v>
      </c>
      <c r="G66" s="179">
        <v>34800</v>
      </c>
      <c r="H66" s="179" t="s">
        <v>269</v>
      </c>
      <c r="I66" s="179">
        <v>34789</v>
      </c>
      <c r="J66" s="179"/>
      <c r="K66" s="241" t="s">
        <v>273</v>
      </c>
    </row>
    <row r="67" spans="2:11" ht="32.25" customHeight="1" x14ac:dyDescent="0.25">
      <c r="B67" s="175">
        <v>4</v>
      </c>
      <c r="C67" s="176" t="s">
        <v>271</v>
      </c>
      <c r="D67" s="177" t="s">
        <v>144</v>
      </c>
      <c r="E67" s="177" t="s">
        <v>151</v>
      </c>
      <c r="F67" s="177" t="s">
        <v>311</v>
      </c>
      <c r="G67" s="179">
        <v>41913</v>
      </c>
      <c r="H67" s="179"/>
      <c r="I67" s="179"/>
      <c r="J67" s="179" t="s">
        <v>272</v>
      </c>
      <c r="K67" s="241"/>
    </row>
    <row r="68" spans="2:11" ht="32.25" customHeight="1" x14ac:dyDescent="0.25">
      <c r="B68" s="175">
        <v>5</v>
      </c>
      <c r="C68" s="176" t="s">
        <v>139</v>
      </c>
      <c r="D68" s="177" t="s">
        <v>145</v>
      </c>
      <c r="E68" s="178" t="s">
        <v>88</v>
      </c>
      <c r="F68" s="178" t="s">
        <v>312</v>
      </c>
      <c r="G68" s="179">
        <v>42095</v>
      </c>
      <c r="H68" s="179"/>
      <c r="I68" s="179"/>
      <c r="J68" s="179" t="s">
        <v>141</v>
      </c>
      <c r="K68" s="178" t="s">
        <v>146</v>
      </c>
    </row>
    <row r="69" spans="2:11" ht="32.25" customHeight="1" x14ac:dyDescent="0.25">
      <c r="B69" s="175">
        <v>6</v>
      </c>
      <c r="C69" s="176" t="s">
        <v>138</v>
      </c>
      <c r="D69" s="177" t="s">
        <v>147</v>
      </c>
      <c r="E69" s="178" t="s">
        <v>88</v>
      </c>
      <c r="F69" s="178" t="s">
        <v>312</v>
      </c>
      <c r="G69" s="179">
        <v>42095</v>
      </c>
      <c r="H69" s="179"/>
      <c r="I69" s="179"/>
      <c r="J69" s="179" t="s">
        <v>274</v>
      </c>
      <c r="K69" s="178" t="s">
        <v>148</v>
      </c>
    </row>
    <row r="70" spans="2:11" ht="32.25" customHeight="1" x14ac:dyDescent="0.25">
      <c r="B70" s="175">
        <v>7</v>
      </c>
      <c r="C70" s="176" t="s">
        <v>140</v>
      </c>
      <c r="D70" s="177" t="s">
        <v>149</v>
      </c>
      <c r="E70" s="178" t="s">
        <v>88</v>
      </c>
      <c r="F70" s="178" t="s">
        <v>312</v>
      </c>
      <c r="G70" s="179">
        <v>42461</v>
      </c>
      <c r="H70" s="179"/>
      <c r="I70" s="179"/>
      <c r="J70" s="179" t="s">
        <v>142</v>
      </c>
      <c r="K70" s="178" t="s">
        <v>150</v>
      </c>
    </row>
  </sheetData>
  <mergeCells count="2">
    <mergeCell ref="B50:K50"/>
    <mergeCell ref="H1:K1"/>
  </mergeCells>
  <phoneticPr fontId="1"/>
  <dataValidations count="6">
    <dataValidation type="list" imeMode="hiragana" allowBlank="1" showInputMessage="1" sqref="J4:J43 J64" xr:uid="{00000000-0002-0000-0200-000000000000}">
      <formula1>"栄養士,調理師,医師,歯科医師,薬剤師,栄養教諭,養護教諭、"</formula1>
    </dataValidation>
    <dataValidation type="list" imeMode="hiragana" allowBlank="1" showInputMessage="1" sqref="C4:C43" xr:uid="{00000000-0002-0000-0200-000001000000}">
      <formula1>"園長,保育教諭,調理員,学校医,学校歯科医,学校薬剤師,栄養士,事務職員"</formula1>
    </dataValidation>
    <dataValidation type="list" allowBlank="1" showInputMessage="1" showErrorMessage="1" sqref="E4:E43" xr:uid="{00000000-0002-0000-0200-000002000000}">
      <formula1>"常勤,非常勤"</formula1>
    </dataValidation>
    <dataValidation imeMode="off" allowBlank="1" showInputMessage="1" showErrorMessage="1" sqref="G4:G43" xr:uid="{00000000-0002-0000-0200-000003000000}"/>
    <dataValidation type="list" imeMode="off" allowBlank="1" showInputMessage="1" sqref="H4:I43" xr:uid="{00000000-0002-0000-0200-000004000000}">
      <formula1>"未取得"</formula1>
    </dataValidation>
    <dataValidation type="list" allowBlank="1" showInputMessage="1" showErrorMessage="1" sqref="F4:F43" xr:uid="{00000000-0002-0000-0200-000005000000}">
      <formula1>$F$67:$F$68</formula1>
    </dataValidation>
  </dataValidations>
  <pageMargins left="0.78740157480314965" right="0.19685039370078741" top="0.62992125984251968" bottom="0.62992125984251968" header="0.39370078740157483" footer="0.51181102362204722"/>
  <pageSetup paperSize="9" scale="76" fitToHeight="2" orientation="portrait" r:id="rId1"/>
  <headerFooter alignWithMargins="0">
    <oddHeader>&amp;R&amp;16様式第６－２号　付表Ｂ①</oddHeader>
  </headerFooter>
  <rowBreaks count="1" manualBreakCount="1">
    <brk id="33" min="1" max="9"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FF00"/>
    <pageSetUpPr fitToPage="1"/>
  </sheetPr>
  <dimension ref="C1:J11"/>
  <sheetViews>
    <sheetView view="pageBreakPreview" zoomScale="85" zoomScaleNormal="70" zoomScaleSheetLayoutView="85" workbookViewId="0">
      <selection activeCell="C1" sqref="C1"/>
    </sheetView>
  </sheetViews>
  <sheetFormatPr defaultColWidth="9" defaultRowHeight="14.25" x14ac:dyDescent="0.25"/>
  <cols>
    <col min="1" max="1" width="9" style="1"/>
    <col min="2" max="2" width="3.46484375" style="1" customWidth="1"/>
    <col min="3" max="3" width="11.59765625" style="1" bestFit="1" customWidth="1"/>
    <col min="4" max="4" width="4.86328125" style="1" customWidth="1"/>
    <col min="5" max="5" width="19.86328125" style="1" customWidth="1"/>
    <col min="6" max="6" width="23.73046875" style="1" customWidth="1"/>
    <col min="7" max="9" width="29.1328125" style="1" customWidth="1"/>
    <col min="10" max="10" width="4.86328125" style="1" customWidth="1"/>
    <col min="11" max="16384" width="9" style="1"/>
  </cols>
  <sheetData>
    <row r="1" spans="3:10" ht="41.25" customHeight="1" x14ac:dyDescent="0.25">
      <c r="I1" s="462" t="str">
        <f>'１職員配置・園舎・園庭・設備'!$L$1</f>
        <v>（施設名）</v>
      </c>
      <c r="J1" s="462"/>
    </row>
    <row r="2" spans="3:10" ht="21.75" customHeight="1" thickBot="1" x14ac:dyDescent="0.3">
      <c r="C2" s="28" t="s">
        <v>226</v>
      </c>
    </row>
    <row r="3" spans="3:10" ht="42.75" customHeight="1" thickTop="1" x14ac:dyDescent="0.25">
      <c r="C3" s="489" t="s">
        <v>170</v>
      </c>
      <c r="D3" s="490"/>
      <c r="E3" s="490"/>
      <c r="F3" s="491"/>
      <c r="G3" s="463"/>
      <c r="H3" s="464"/>
      <c r="I3" s="465"/>
    </row>
    <row r="4" spans="3:10" ht="42.75" customHeight="1" x14ac:dyDescent="0.25">
      <c r="C4" s="486" t="s">
        <v>124</v>
      </c>
      <c r="D4" s="487"/>
      <c r="E4" s="487"/>
      <c r="F4" s="487"/>
      <c r="G4" s="466"/>
      <c r="H4" s="467"/>
      <c r="I4" s="468"/>
    </row>
    <row r="5" spans="3:10" ht="42.75" customHeight="1" x14ac:dyDescent="0.25">
      <c r="C5" s="486" t="s">
        <v>125</v>
      </c>
      <c r="D5" s="487"/>
      <c r="E5" s="487"/>
      <c r="F5" s="487"/>
      <c r="G5" s="466"/>
      <c r="H5" s="467"/>
      <c r="I5" s="468"/>
    </row>
    <row r="6" spans="3:10" ht="42.75" customHeight="1" thickBot="1" x14ac:dyDescent="0.3">
      <c r="C6" s="484" t="s">
        <v>156</v>
      </c>
      <c r="D6" s="485"/>
      <c r="E6" s="485"/>
      <c r="F6" s="485"/>
      <c r="G6" s="492"/>
      <c r="H6" s="493"/>
      <c r="I6" s="494"/>
    </row>
    <row r="7" spans="3:10" ht="42.75" customHeight="1" thickTop="1" x14ac:dyDescent="0.25">
      <c r="C7" s="478" t="s">
        <v>59</v>
      </c>
      <c r="D7" s="479"/>
      <c r="E7" s="482" t="s">
        <v>229</v>
      </c>
      <c r="F7" s="482"/>
      <c r="G7" s="479" t="str">
        <f>IF('１職員配置・園舎・園庭・設備'!E18="特例適用有","（必要な面積）※園庭面積の幼稚園特例適用時","（必要な面積）")</f>
        <v>（必要な面積）</v>
      </c>
      <c r="H7" s="488">
        <v>640</v>
      </c>
      <c r="I7" s="194">
        <f>IF($G$7="（必要な面積）※園庭面積の幼稚園特例適用時",'施設・設備 2【必要面積】※提出不要'!$R$24,'施設・設備 2【必要面積】※提出不要'!$U$24)</f>
        <v>0</v>
      </c>
      <c r="J7" s="469" t="str">
        <f>IF(I8="","-",IF(I7&lt;=I8,"○","×"))</f>
        <v>-</v>
      </c>
    </row>
    <row r="8" spans="3:10" ht="42.75" customHeight="1" x14ac:dyDescent="0.25">
      <c r="C8" s="480"/>
      <c r="D8" s="473"/>
      <c r="E8" s="483"/>
      <c r="F8" s="483"/>
      <c r="G8" s="473" t="s">
        <v>230</v>
      </c>
      <c r="H8" s="473"/>
      <c r="I8" s="195"/>
      <c r="J8" s="470"/>
    </row>
    <row r="9" spans="3:10" ht="42.75" customHeight="1" x14ac:dyDescent="0.25">
      <c r="C9" s="480"/>
      <c r="D9" s="473"/>
      <c r="E9" s="476" t="s">
        <v>231</v>
      </c>
      <c r="F9" s="476"/>
      <c r="G9" s="473" t="s">
        <v>232</v>
      </c>
      <c r="H9" s="474"/>
      <c r="I9" s="196" t="str">
        <f>IF(J7="○",I7+'施設・設備 2【必要面積】※提出不要'!R21-I8,"-")</f>
        <v>-</v>
      </c>
      <c r="J9" s="471" t="str">
        <f>IF(I9="-","-",IF(I9&lt;=I10,"○","×"))</f>
        <v>-</v>
      </c>
    </row>
    <row r="10" spans="3:10" ht="42.75" customHeight="1" thickBot="1" x14ac:dyDescent="0.3">
      <c r="C10" s="481"/>
      <c r="D10" s="475"/>
      <c r="E10" s="477"/>
      <c r="F10" s="477"/>
      <c r="G10" s="475" t="s">
        <v>171</v>
      </c>
      <c r="H10" s="475"/>
      <c r="I10" s="197" t="str">
        <f>IF(I9="-","-",'１職員配置・園舎・園庭・設備'!D20-'ア 園庭代替地要件'!I8)</f>
        <v>-</v>
      </c>
      <c r="J10" s="472"/>
    </row>
    <row r="11" spans="3:10" ht="14.65" thickTop="1" x14ac:dyDescent="0.25"/>
  </sheetData>
  <sheetProtection selectLockedCells="1"/>
  <mergeCells count="18">
    <mergeCell ref="C6:F6"/>
    <mergeCell ref="C4:F4"/>
    <mergeCell ref="G7:H7"/>
    <mergeCell ref="C3:F3"/>
    <mergeCell ref="C5:F5"/>
    <mergeCell ref="G6:I6"/>
    <mergeCell ref="J9:J10"/>
    <mergeCell ref="G9:H9"/>
    <mergeCell ref="G10:H10"/>
    <mergeCell ref="E9:F10"/>
    <mergeCell ref="C7:D10"/>
    <mergeCell ref="E7:F8"/>
    <mergeCell ref="G8:H8"/>
    <mergeCell ref="I1:J1"/>
    <mergeCell ref="G3:I3"/>
    <mergeCell ref="G4:I4"/>
    <mergeCell ref="G5:I5"/>
    <mergeCell ref="J7:J8"/>
  </mergeCells>
  <phoneticPr fontId="1"/>
  <pageMargins left="0.78740157480314965" right="0.15748031496062992" top="0.55118110236220474" bottom="0.35433070866141736" header="0.31496062992125984" footer="0.11811023622047245"/>
  <pageSetup paperSize="9" scale="61" fitToHeight="0" orientation="portrait" r:id="rId1"/>
  <headerFooter alignWithMargins="0">
    <oddHeader>&amp;C&amp;14
&amp;R&amp;16様式第６－２号　付表Ｂ①</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23"/>
  <sheetViews>
    <sheetView view="pageBreakPreview" zoomScale="70" zoomScaleNormal="70" zoomScaleSheetLayoutView="70" workbookViewId="0"/>
  </sheetViews>
  <sheetFormatPr defaultColWidth="9" defaultRowHeight="14.25" x14ac:dyDescent="0.25"/>
  <cols>
    <col min="1" max="1" width="16.73046875" style="15" customWidth="1"/>
    <col min="2" max="2" width="3.73046875" style="1" bestFit="1" customWidth="1"/>
    <col min="3" max="3" width="2.86328125" style="1" customWidth="1"/>
    <col min="4" max="4" width="5.86328125" style="1" bestFit="1" customWidth="1"/>
    <col min="5" max="5" width="7.86328125" style="1" bestFit="1" customWidth="1"/>
    <col min="6" max="6" width="21.1328125" style="1" customWidth="1"/>
    <col min="7" max="7" width="25.59765625" style="1" customWidth="1"/>
    <col min="8" max="8" width="60.3984375" style="1" customWidth="1"/>
    <col min="9" max="9" width="9.265625" style="1" customWidth="1"/>
    <col min="10" max="10" width="4" style="1" customWidth="1"/>
    <col min="11" max="16384" width="9" style="1"/>
  </cols>
  <sheetData>
    <row r="1" spans="1:10" s="43" customFormat="1" ht="24.75" customHeight="1" x14ac:dyDescent="0.25">
      <c r="H1" s="451" t="str">
        <f>'１職員配置・園舎・園庭・設備'!$L$1</f>
        <v>（施設名）</v>
      </c>
      <c r="I1" s="451"/>
      <c r="J1" s="128"/>
    </row>
    <row r="2" spans="1:10" s="27" customFormat="1" ht="20.25" customHeight="1" x14ac:dyDescent="0.25">
      <c r="A2" s="495" t="s">
        <v>228</v>
      </c>
      <c r="B2" s="496"/>
      <c r="C2" s="496"/>
      <c r="D2" s="496"/>
      <c r="E2" s="496"/>
      <c r="F2" s="496"/>
      <c r="G2" s="496"/>
      <c r="H2" s="496"/>
      <c r="I2" s="496"/>
    </row>
    <row r="3" spans="1:10" s="27" customFormat="1" ht="16.5" thickBot="1" x14ac:dyDescent="0.3">
      <c r="A3" s="41"/>
      <c r="B3" s="42"/>
      <c r="C3" s="42"/>
      <c r="D3" s="42"/>
      <c r="E3" s="42"/>
      <c r="F3" s="42"/>
      <c r="G3" s="42"/>
      <c r="H3" s="42"/>
      <c r="I3" s="42"/>
    </row>
    <row r="4" spans="1:10" s="15" customFormat="1" ht="30" customHeight="1" thickTop="1" thickBot="1" x14ac:dyDescent="0.3">
      <c r="A4" s="114" t="s">
        <v>56</v>
      </c>
      <c r="B4" s="497" t="s">
        <v>152</v>
      </c>
      <c r="C4" s="498"/>
      <c r="D4" s="498"/>
      <c r="E4" s="498"/>
      <c r="F4" s="498"/>
      <c r="G4" s="497" t="s">
        <v>153</v>
      </c>
      <c r="H4" s="499"/>
      <c r="I4" s="117" t="s">
        <v>137</v>
      </c>
    </row>
    <row r="5" spans="1:10" ht="55.5" customHeight="1" thickTop="1" x14ac:dyDescent="0.25">
      <c r="A5" s="115" t="s">
        <v>118</v>
      </c>
      <c r="B5" s="500" t="s">
        <v>289</v>
      </c>
      <c r="C5" s="501"/>
      <c r="D5" s="501"/>
      <c r="E5" s="501"/>
      <c r="F5" s="501"/>
      <c r="G5" s="502" t="s">
        <v>369</v>
      </c>
      <c r="H5" s="503"/>
      <c r="I5" s="198"/>
    </row>
    <row r="6" spans="1:10" ht="47.25" customHeight="1" thickBot="1" x14ac:dyDescent="0.3">
      <c r="A6" s="116" t="s">
        <v>119</v>
      </c>
      <c r="B6" s="508" t="s">
        <v>364</v>
      </c>
      <c r="C6" s="509"/>
      <c r="D6" s="509"/>
      <c r="E6" s="509"/>
      <c r="F6" s="509"/>
      <c r="G6" s="510"/>
      <c r="H6" s="511"/>
      <c r="I6" s="119"/>
    </row>
    <row r="7" spans="1:10" ht="57.75" customHeight="1" thickTop="1" x14ac:dyDescent="0.25">
      <c r="A7" s="512" t="s">
        <v>57</v>
      </c>
      <c r="B7" s="122" t="s">
        <v>290</v>
      </c>
      <c r="C7" s="515" t="s">
        <v>370</v>
      </c>
      <c r="D7" s="516"/>
      <c r="E7" s="516"/>
      <c r="F7" s="516"/>
      <c r="G7" s="516"/>
      <c r="H7" s="517"/>
      <c r="I7" s="118"/>
    </row>
    <row r="8" spans="1:10" ht="57.75" customHeight="1" x14ac:dyDescent="0.25">
      <c r="A8" s="513"/>
      <c r="B8" s="518" t="s">
        <v>291</v>
      </c>
      <c r="C8" s="521" t="s">
        <v>292</v>
      </c>
      <c r="D8" s="522"/>
      <c r="E8" s="522"/>
      <c r="F8" s="522"/>
      <c r="G8" s="523"/>
      <c r="H8" s="507"/>
      <c r="I8" s="120"/>
    </row>
    <row r="9" spans="1:10" ht="55.5" customHeight="1" x14ac:dyDescent="0.25">
      <c r="A9" s="513"/>
      <c r="B9" s="519"/>
      <c r="C9" s="524"/>
      <c r="D9" s="527" t="s">
        <v>126</v>
      </c>
      <c r="E9" s="17" t="s">
        <v>63</v>
      </c>
      <c r="F9" s="504" t="s">
        <v>293</v>
      </c>
      <c r="G9" s="506"/>
      <c r="H9" s="507"/>
      <c r="I9" s="121"/>
    </row>
    <row r="10" spans="1:10" ht="141" customHeight="1" x14ac:dyDescent="0.25">
      <c r="A10" s="513"/>
      <c r="B10" s="519"/>
      <c r="C10" s="525"/>
      <c r="D10" s="527"/>
      <c r="E10" s="17" t="s">
        <v>64</v>
      </c>
      <c r="F10" s="504" t="s">
        <v>366</v>
      </c>
      <c r="G10" s="506"/>
      <c r="H10" s="507"/>
      <c r="I10" s="121"/>
    </row>
    <row r="11" spans="1:10" ht="64.5" customHeight="1" x14ac:dyDescent="0.25">
      <c r="A11" s="513"/>
      <c r="B11" s="519"/>
      <c r="C11" s="525"/>
      <c r="D11" s="527" t="s">
        <v>127</v>
      </c>
      <c r="E11" s="17" t="s">
        <v>63</v>
      </c>
      <c r="F11" s="504" t="s">
        <v>294</v>
      </c>
      <c r="G11" s="528"/>
      <c r="H11" s="507"/>
      <c r="I11" s="121"/>
    </row>
    <row r="12" spans="1:10" ht="112.5" customHeight="1" x14ac:dyDescent="0.25">
      <c r="A12" s="513"/>
      <c r="B12" s="519"/>
      <c r="C12" s="525"/>
      <c r="D12" s="527"/>
      <c r="E12" s="17" t="s">
        <v>64</v>
      </c>
      <c r="F12" s="504" t="s">
        <v>367</v>
      </c>
      <c r="G12" s="528"/>
      <c r="H12" s="507"/>
      <c r="I12" s="121"/>
    </row>
    <row r="13" spans="1:10" ht="70.5" customHeight="1" x14ac:dyDescent="0.25">
      <c r="A13" s="513"/>
      <c r="B13" s="519"/>
      <c r="C13" s="525"/>
      <c r="D13" s="529" t="s">
        <v>65</v>
      </c>
      <c r="E13" s="17" t="s">
        <v>63</v>
      </c>
      <c r="F13" s="504" t="s">
        <v>295</v>
      </c>
      <c r="G13" s="528"/>
      <c r="H13" s="507"/>
      <c r="I13" s="121"/>
    </row>
    <row r="14" spans="1:10" ht="150.75" customHeight="1" x14ac:dyDescent="0.25">
      <c r="A14" s="513"/>
      <c r="B14" s="520"/>
      <c r="C14" s="526"/>
      <c r="D14" s="527"/>
      <c r="E14" s="17" t="s">
        <v>64</v>
      </c>
      <c r="F14" s="504" t="s">
        <v>368</v>
      </c>
      <c r="G14" s="506"/>
      <c r="H14" s="507"/>
      <c r="I14" s="121"/>
    </row>
    <row r="15" spans="1:10" ht="39.950000000000003" customHeight="1" x14ac:dyDescent="0.25">
      <c r="A15" s="513"/>
      <c r="B15" s="123" t="s">
        <v>296</v>
      </c>
      <c r="C15" s="504" t="s">
        <v>128</v>
      </c>
      <c r="D15" s="505"/>
      <c r="E15" s="505"/>
      <c r="F15" s="505"/>
      <c r="G15" s="506"/>
      <c r="H15" s="507"/>
      <c r="I15" s="120"/>
    </row>
    <row r="16" spans="1:10" ht="80.25" customHeight="1" x14ac:dyDescent="0.25">
      <c r="A16" s="513"/>
      <c r="B16" s="518" t="s">
        <v>297</v>
      </c>
      <c r="C16" s="536" t="s">
        <v>135</v>
      </c>
      <c r="D16" s="537"/>
      <c r="E16" s="537"/>
      <c r="F16" s="537"/>
      <c r="G16" s="538"/>
      <c r="H16" s="539"/>
      <c r="I16" s="120"/>
    </row>
    <row r="17" spans="1:9" ht="39.950000000000003" customHeight="1" x14ac:dyDescent="0.25">
      <c r="A17" s="513"/>
      <c r="B17" s="534"/>
      <c r="C17" s="525"/>
      <c r="D17" s="504" t="s">
        <v>298</v>
      </c>
      <c r="E17" s="540"/>
      <c r="F17" s="540"/>
      <c r="G17" s="506"/>
      <c r="H17" s="507"/>
      <c r="I17" s="120"/>
    </row>
    <row r="18" spans="1:9" ht="39.950000000000003" customHeight="1" x14ac:dyDescent="0.25">
      <c r="A18" s="513"/>
      <c r="B18" s="535"/>
      <c r="C18" s="526"/>
      <c r="D18" s="504" t="s">
        <v>299</v>
      </c>
      <c r="E18" s="540"/>
      <c r="F18" s="540"/>
      <c r="G18" s="506"/>
      <c r="H18" s="507"/>
      <c r="I18" s="120"/>
    </row>
    <row r="19" spans="1:9" ht="39.950000000000003" customHeight="1" x14ac:dyDescent="0.25">
      <c r="A19" s="513"/>
      <c r="B19" s="123" t="s">
        <v>300</v>
      </c>
      <c r="C19" s="504" t="s">
        <v>301</v>
      </c>
      <c r="D19" s="505"/>
      <c r="E19" s="505"/>
      <c r="F19" s="505"/>
      <c r="G19" s="506"/>
      <c r="H19" s="507"/>
      <c r="I19" s="120"/>
    </row>
    <row r="20" spans="1:9" ht="39.950000000000003" customHeight="1" x14ac:dyDescent="0.25">
      <c r="A20" s="513"/>
      <c r="B20" s="123" t="s">
        <v>302</v>
      </c>
      <c r="C20" s="504" t="s">
        <v>303</v>
      </c>
      <c r="D20" s="505"/>
      <c r="E20" s="505"/>
      <c r="F20" s="505"/>
      <c r="G20" s="506"/>
      <c r="H20" s="507"/>
      <c r="I20" s="120"/>
    </row>
    <row r="21" spans="1:9" ht="39.950000000000003" customHeight="1" x14ac:dyDescent="0.25">
      <c r="A21" s="513"/>
      <c r="B21" s="123" t="s">
        <v>304</v>
      </c>
      <c r="C21" s="504" t="s">
        <v>305</v>
      </c>
      <c r="D21" s="505"/>
      <c r="E21" s="505"/>
      <c r="F21" s="505"/>
      <c r="G21" s="506"/>
      <c r="H21" s="507"/>
      <c r="I21" s="120"/>
    </row>
    <row r="22" spans="1:9" ht="39.950000000000003" customHeight="1" thickBot="1" x14ac:dyDescent="0.3">
      <c r="A22" s="514"/>
      <c r="B22" s="124" t="s">
        <v>306</v>
      </c>
      <c r="C22" s="530" t="s">
        <v>307</v>
      </c>
      <c r="D22" s="531"/>
      <c r="E22" s="531"/>
      <c r="F22" s="531"/>
      <c r="G22" s="532"/>
      <c r="H22" s="533"/>
      <c r="I22" s="119"/>
    </row>
    <row r="23" spans="1:9" ht="14.65" thickTop="1" x14ac:dyDescent="0.25"/>
  </sheetData>
  <mergeCells count="31">
    <mergeCell ref="C20:H20"/>
    <mergeCell ref="C21:H21"/>
    <mergeCell ref="C22:H22"/>
    <mergeCell ref="B16:B18"/>
    <mergeCell ref="C16:H16"/>
    <mergeCell ref="C17:C18"/>
    <mergeCell ref="D17:H17"/>
    <mergeCell ref="D18:H18"/>
    <mergeCell ref="C19:H19"/>
    <mergeCell ref="C15:H15"/>
    <mergeCell ref="B6:H6"/>
    <mergeCell ref="A7:A22"/>
    <mergeCell ref="C7:H7"/>
    <mergeCell ref="B8:B14"/>
    <mergeCell ref="C8:H8"/>
    <mergeCell ref="C9:C14"/>
    <mergeCell ref="D9:D10"/>
    <mergeCell ref="F9:H9"/>
    <mergeCell ref="F10:H10"/>
    <mergeCell ref="D11:D12"/>
    <mergeCell ref="F11:H11"/>
    <mergeCell ref="F12:H12"/>
    <mergeCell ref="D13:D14"/>
    <mergeCell ref="F13:H13"/>
    <mergeCell ref="F14:H14"/>
    <mergeCell ref="H1:I1"/>
    <mergeCell ref="A2:I2"/>
    <mergeCell ref="B4:F4"/>
    <mergeCell ref="G4:H4"/>
    <mergeCell ref="B5:F5"/>
    <mergeCell ref="G5:H5"/>
  </mergeCells>
  <phoneticPr fontId="1"/>
  <dataValidations disablePrompts="1" count="6">
    <dataValidation type="list" showInputMessage="1" sqref="I15:I22 I6:I8" xr:uid="{00000000-0002-0000-0400-000000000000}">
      <formula1>"○,　"</formula1>
    </dataValidation>
    <dataValidation type="list" allowBlank="1" showInputMessage="1" sqref="I9" xr:uid="{00000000-0002-0000-0400-000001000000}">
      <formula1>"１,２"</formula1>
    </dataValidation>
    <dataValidation type="list" allowBlank="1" showInputMessage="1" sqref="I11 I13" xr:uid="{00000000-0002-0000-0400-000002000000}">
      <formula1>"１,２,　"</formula1>
    </dataValidation>
    <dataValidation type="list" allowBlank="1" showInputMessage="1" sqref="I10" xr:uid="{00000000-0002-0000-0400-000003000000}">
      <formula1>"１,２,３,４,　"</formula1>
    </dataValidation>
    <dataValidation type="list" allowBlank="1" showInputMessage="1" sqref="I12 I14" xr:uid="{00000000-0002-0000-0400-000004000000}">
      <formula1>"１,２,３,　"</formula1>
    </dataValidation>
    <dataValidation type="list" showInputMessage="1" sqref="I5" xr:uid="{00000000-0002-0000-0400-000005000000}">
      <formula1>"○,○※特例適用有"</formula1>
    </dataValidation>
  </dataValidations>
  <pageMargins left="0.78740157480314965" right="0.15748031496062992" top="0.55118110236220474" bottom="0.35433070866141736" header="0.31496062992125984" footer="0.11811023622047245"/>
  <pageSetup paperSize="9" scale="56" fitToHeight="0" orientation="portrait" r:id="rId1"/>
  <headerFooter alignWithMargins="0">
    <oddHeader>&amp;R&amp;16様式第６－２号　付表Ｂ①</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G35"/>
  <sheetViews>
    <sheetView view="pageBreakPreview" zoomScaleNormal="100" zoomScaleSheetLayoutView="100" workbookViewId="0"/>
  </sheetViews>
  <sheetFormatPr defaultColWidth="9" defaultRowHeight="16.149999999999999" x14ac:dyDescent="0.25"/>
  <cols>
    <col min="1" max="1" width="9.46484375" style="29" customWidth="1"/>
    <col min="2" max="2" width="93.73046875" style="31" customWidth="1"/>
    <col min="3" max="3" width="9" style="30" customWidth="1"/>
    <col min="4" max="4" width="19.1328125" style="30" customWidth="1"/>
    <col min="5" max="5" width="5.1328125" style="30" customWidth="1"/>
    <col min="6" max="6" width="3.73046875" style="30" customWidth="1"/>
    <col min="7" max="16384" width="9" style="30"/>
  </cols>
  <sheetData>
    <row r="1" spans="1:7" s="43" customFormat="1" ht="24.75" customHeight="1" x14ac:dyDescent="0.25">
      <c r="C1" s="43" t="str">
        <f>'１職員配置・園舎・園庭・設備'!$L$1</f>
        <v>（施設名）</v>
      </c>
      <c r="E1" s="128"/>
    </row>
    <row r="2" spans="1:7" s="35" customFormat="1" x14ac:dyDescent="0.25">
      <c r="A2" s="543" t="s">
        <v>227</v>
      </c>
      <c r="B2" s="543"/>
      <c r="C2" s="543"/>
    </row>
    <row r="3" spans="1:7" ht="16.5" thickBot="1" x14ac:dyDescent="0.3"/>
    <row r="4" spans="1:7" s="29" customFormat="1" ht="36" customHeight="1" thickTop="1" x14ac:dyDescent="0.25">
      <c r="A4" s="36" t="s">
        <v>58</v>
      </c>
      <c r="B4" s="37" t="s">
        <v>57</v>
      </c>
      <c r="C4" s="126" t="s">
        <v>136</v>
      </c>
    </row>
    <row r="5" spans="1:7" ht="78.75" customHeight="1" x14ac:dyDescent="0.25">
      <c r="A5" s="38">
        <v>1</v>
      </c>
      <c r="B5" s="125" t="s">
        <v>162</v>
      </c>
      <c r="C5" s="127"/>
    </row>
    <row r="6" spans="1:7" ht="78.75" customHeight="1" x14ac:dyDescent="0.25">
      <c r="A6" s="38">
        <v>2</v>
      </c>
      <c r="B6" s="32" t="s">
        <v>163</v>
      </c>
      <c r="C6" s="127"/>
    </row>
    <row r="7" spans="1:7" ht="78.75" customHeight="1" x14ac:dyDescent="0.25">
      <c r="A7" s="38">
        <v>3</v>
      </c>
      <c r="B7" s="32" t="s">
        <v>164</v>
      </c>
      <c r="C7" s="127"/>
    </row>
    <row r="8" spans="1:7" ht="78.75" customHeight="1" x14ac:dyDescent="0.25">
      <c r="A8" s="38">
        <v>4</v>
      </c>
      <c r="B8" s="32" t="s">
        <v>165</v>
      </c>
      <c r="C8" s="127"/>
    </row>
    <row r="9" spans="1:7" ht="78.75" customHeight="1" thickBot="1" x14ac:dyDescent="0.3">
      <c r="A9" s="39">
        <v>5</v>
      </c>
      <c r="B9" s="40" t="s">
        <v>166</v>
      </c>
      <c r="C9" s="127"/>
    </row>
    <row r="10" spans="1:7" ht="16.5" thickTop="1" x14ac:dyDescent="0.25"/>
    <row r="11" spans="1:7" ht="18" customHeight="1" thickBot="1" x14ac:dyDescent="0.3">
      <c r="A11" s="548" t="s">
        <v>62</v>
      </c>
      <c r="B11" s="541"/>
      <c r="C11" s="542"/>
      <c r="D11" s="541"/>
      <c r="E11" s="542"/>
      <c r="F11" s="541"/>
      <c r="G11" s="542"/>
    </row>
    <row r="12" spans="1:7" ht="31.5" customHeight="1" thickTop="1" x14ac:dyDescent="0.25">
      <c r="A12" s="36" t="s">
        <v>60</v>
      </c>
      <c r="B12" s="544"/>
      <c r="C12" s="545"/>
      <c r="D12" s="542"/>
      <c r="E12" s="542"/>
      <c r="F12" s="542"/>
      <c r="G12" s="542"/>
    </row>
    <row r="13" spans="1:7" ht="31.5" customHeight="1" thickBot="1" x14ac:dyDescent="0.3">
      <c r="A13" s="39" t="s">
        <v>61</v>
      </c>
      <c r="B13" s="546"/>
      <c r="C13" s="547"/>
      <c r="D13" s="542"/>
      <c r="E13" s="542"/>
      <c r="F13" s="542"/>
      <c r="G13" s="542"/>
    </row>
    <row r="14" spans="1:7" ht="18" customHeight="1" thickTop="1" x14ac:dyDescent="0.25">
      <c r="D14" s="542"/>
      <c r="E14" s="542"/>
      <c r="F14" s="542"/>
      <c r="G14" s="542"/>
    </row>
    <row r="15" spans="1:7" ht="18" customHeight="1" x14ac:dyDescent="0.25">
      <c r="D15" s="542"/>
      <c r="E15" s="542"/>
      <c r="F15" s="542"/>
      <c r="G15" s="542"/>
    </row>
    <row r="16" spans="1:7" ht="18" customHeight="1" x14ac:dyDescent="0.25">
      <c r="D16" s="542"/>
      <c r="E16" s="542"/>
      <c r="F16" s="542"/>
      <c r="G16" s="542"/>
    </row>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sheetData>
  <mergeCells count="6">
    <mergeCell ref="F11:G16"/>
    <mergeCell ref="A2:C2"/>
    <mergeCell ref="B12:C12"/>
    <mergeCell ref="B13:C13"/>
    <mergeCell ref="A11:C11"/>
    <mergeCell ref="D11:E16"/>
  </mergeCells>
  <phoneticPr fontId="1"/>
  <dataValidations disablePrompts="1" count="1">
    <dataValidation type="list" showInputMessage="1" sqref="C5:C9" xr:uid="{00000000-0002-0000-0500-000000000000}">
      <formula1>"○,　"</formula1>
    </dataValidation>
  </dataValidations>
  <pageMargins left="0.98425196850393704" right="0.15748031496062992" top="0.55118110236220474" bottom="0.35433070866141736" header="0.19685039370078741" footer="0.11811023622047245"/>
  <pageSetup paperSize="9" scale="68" fitToHeight="0" orientation="portrait" r:id="rId1"/>
  <headerFooter alignWithMargins="0">
    <oddHeader>&amp;R&amp;16様式第６－２号　付表Ｂ①</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C00000"/>
  </sheetPr>
  <dimension ref="B1:R32"/>
  <sheetViews>
    <sheetView view="pageBreakPreview" topLeftCell="B1" zoomScaleNormal="100" zoomScaleSheetLayoutView="100" workbookViewId="0">
      <selection activeCell="F10" sqref="F10"/>
    </sheetView>
  </sheetViews>
  <sheetFormatPr defaultColWidth="9" defaultRowHeight="14.25" x14ac:dyDescent="0.25"/>
  <cols>
    <col min="1" max="1" width="4.59765625" style="43" customWidth="1"/>
    <col min="2" max="3" width="9.73046875" style="43" customWidth="1"/>
    <col min="4" max="5" width="9" style="43"/>
    <col min="6" max="6" width="7.265625" style="43" customWidth="1"/>
    <col min="7" max="9" width="9" style="43"/>
    <col min="10" max="10" width="3.73046875" style="43" customWidth="1"/>
    <col min="11" max="11" width="9" style="43"/>
    <col min="12" max="12" width="4.1328125" style="43" customWidth="1"/>
    <col min="13" max="13" width="7.46484375" style="43" customWidth="1"/>
    <col min="14" max="16" width="9" style="43"/>
    <col min="17" max="17" width="14.59765625" style="43" customWidth="1"/>
    <col min="18" max="16384" width="9" style="43"/>
  </cols>
  <sheetData>
    <row r="1" spans="2:18" x14ac:dyDescent="0.25">
      <c r="H1" s="129" t="str">
        <f>'１職員配置・園舎・園庭・設備'!$L$1</f>
        <v>（施設名）</v>
      </c>
      <c r="I1" s="44"/>
      <c r="L1" s="128"/>
    </row>
    <row r="2" spans="2:18" ht="22.5" customHeight="1" x14ac:dyDescent="0.25">
      <c r="B2" s="43" t="s">
        <v>169</v>
      </c>
    </row>
    <row r="3" spans="2:18" ht="22.5" customHeight="1" x14ac:dyDescent="0.25">
      <c r="B3" s="561" t="s">
        <v>168</v>
      </c>
      <c r="C3" s="561"/>
      <c r="D3" s="561"/>
      <c r="E3" s="561"/>
      <c r="F3" s="557" t="s">
        <v>66</v>
      </c>
      <c r="G3" s="458" t="s">
        <v>133</v>
      </c>
      <c r="H3" s="459"/>
      <c r="I3" s="568" t="s">
        <v>67</v>
      </c>
      <c r="K3" s="45"/>
    </row>
    <row r="4" spans="2:18" ht="22.5" customHeight="1" x14ac:dyDescent="0.25">
      <c r="B4" s="437" t="s">
        <v>94</v>
      </c>
      <c r="C4" s="437" t="s">
        <v>95</v>
      </c>
      <c r="D4" s="565" t="s">
        <v>90</v>
      </c>
      <c r="E4" s="565" t="s">
        <v>91</v>
      </c>
      <c r="F4" s="558"/>
      <c r="G4" s="563" t="s">
        <v>56</v>
      </c>
      <c r="H4" s="563" t="s">
        <v>68</v>
      </c>
      <c r="I4" s="568"/>
      <c r="K4" s="45"/>
    </row>
    <row r="5" spans="2:18" ht="22.5" customHeight="1" x14ac:dyDescent="0.25">
      <c r="B5" s="437"/>
      <c r="C5" s="437"/>
      <c r="D5" s="565"/>
      <c r="E5" s="565"/>
      <c r="F5" s="558"/>
      <c r="G5" s="564"/>
      <c r="H5" s="564"/>
      <c r="I5" s="568"/>
      <c r="K5" s="45"/>
    </row>
    <row r="6" spans="2:18" ht="22.5" customHeight="1" x14ac:dyDescent="0.25">
      <c r="B6" s="562"/>
      <c r="C6" s="65" t="s">
        <v>69</v>
      </c>
      <c r="D6" s="65" t="s">
        <v>69</v>
      </c>
      <c r="E6" s="47" t="s">
        <v>69</v>
      </c>
      <c r="F6" s="46" t="s">
        <v>70</v>
      </c>
      <c r="G6" s="47" t="s">
        <v>69</v>
      </c>
      <c r="H6" s="47" t="s">
        <v>69</v>
      </c>
      <c r="I6" s="568"/>
      <c r="K6" s="45"/>
    </row>
    <row r="7" spans="2:18" ht="22.5" customHeight="1" x14ac:dyDescent="0.25">
      <c r="B7" s="48" t="s">
        <v>71</v>
      </c>
      <c r="C7" s="66">
        <f>D7</f>
        <v>0</v>
      </c>
      <c r="D7" s="64">
        <f>'１職員配置・園舎・園庭・設備'!C7</f>
        <v>0</v>
      </c>
      <c r="E7" s="549"/>
      <c r="F7" s="552"/>
      <c r="G7" s="50">
        <f>ROUNDDOWN(C7/3,1)</f>
        <v>0</v>
      </c>
      <c r="H7" s="555"/>
      <c r="I7" s="51" t="s">
        <v>72</v>
      </c>
      <c r="J7" s="566"/>
      <c r="K7" s="45"/>
    </row>
    <row r="8" spans="2:18" ht="22.5" customHeight="1" x14ac:dyDescent="0.25">
      <c r="B8" s="48" t="s">
        <v>103</v>
      </c>
      <c r="C8" s="66">
        <f>D8</f>
        <v>0</v>
      </c>
      <c r="D8" s="64">
        <f>'１職員配置・園舎・園庭・設備'!C8</f>
        <v>0</v>
      </c>
      <c r="E8" s="550"/>
      <c r="F8" s="553"/>
      <c r="G8" s="559">
        <f>ROUNDDOWN((C8+C9)/6,1)</f>
        <v>0</v>
      </c>
      <c r="H8" s="556"/>
      <c r="I8" s="567" t="s">
        <v>73</v>
      </c>
      <c r="J8" s="566"/>
      <c r="K8" s="45"/>
    </row>
    <row r="9" spans="2:18" ht="22.5" customHeight="1" x14ac:dyDescent="0.25">
      <c r="B9" s="48" t="s">
        <v>74</v>
      </c>
      <c r="C9" s="66">
        <f>D9</f>
        <v>0</v>
      </c>
      <c r="D9" s="64">
        <f>'１職員配置・園舎・園庭・設備'!C9</f>
        <v>0</v>
      </c>
      <c r="E9" s="551"/>
      <c r="F9" s="554"/>
      <c r="G9" s="560"/>
      <c r="H9" s="556"/>
      <c r="I9" s="567"/>
      <c r="J9" s="566"/>
      <c r="K9" s="45"/>
    </row>
    <row r="10" spans="2:18" ht="22.5" customHeight="1" x14ac:dyDescent="0.25">
      <c r="B10" s="48" t="s">
        <v>75</v>
      </c>
      <c r="C10" s="66">
        <f>D10+E10</f>
        <v>0</v>
      </c>
      <c r="D10" s="64">
        <f>'１職員配置・園舎・園庭・設備'!C10</f>
        <v>0</v>
      </c>
      <c r="E10" s="67">
        <f>'１職員配置・園舎・園庭・設備'!D10</f>
        <v>0</v>
      </c>
      <c r="F10" s="49">
        <f>ROUNDUP(C10/35,0)</f>
        <v>0</v>
      </c>
      <c r="G10" s="50">
        <f>ROUNDDOWN(C10/20,1)</f>
        <v>0</v>
      </c>
      <c r="H10" s="556"/>
      <c r="I10" s="51" t="s">
        <v>76</v>
      </c>
      <c r="J10" s="566"/>
      <c r="R10" s="44"/>
    </row>
    <row r="11" spans="2:18" ht="22.5" customHeight="1" x14ac:dyDescent="0.25">
      <c r="B11" s="48" t="s">
        <v>77</v>
      </c>
      <c r="C11" s="66">
        <f>D11+E11</f>
        <v>0</v>
      </c>
      <c r="D11" s="64">
        <f>'１職員配置・園舎・園庭・設備'!C11</f>
        <v>0</v>
      </c>
      <c r="E11" s="67">
        <f>'１職員配置・園舎・園庭・設備'!D11</f>
        <v>0</v>
      </c>
      <c r="F11" s="49">
        <f>ROUNDUP(C11/35,0)</f>
        <v>0</v>
      </c>
      <c r="G11" s="559">
        <f>ROUNDDOWN((C11+C12)/30,1)</f>
        <v>0</v>
      </c>
      <c r="H11" s="556"/>
      <c r="I11" s="567" t="s">
        <v>78</v>
      </c>
      <c r="J11" s="566"/>
      <c r="R11" s="58"/>
    </row>
    <row r="12" spans="2:18" ht="22.5" customHeight="1" x14ac:dyDescent="0.25">
      <c r="B12" s="48" t="s">
        <v>79</v>
      </c>
      <c r="C12" s="66">
        <f>D12+E12</f>
        <v>0</v>
      </c>
      <c r="D12" s="64">
        <f>'１職員配置・園舎・園庭・設備'!C12</f>
        <v>0</v>
      </c>
      <c r="E12" s="67">
        <f>'１職員配置・園舎・園庭・設備'!D12</f>
        <v>0</v>
      </c>
      <c r="F12" s="49">
        <f>ROUNDUP(C12/35,0)</f>
        <v>0</v>
      </c>
      <c r="G12" s="560"/>
      <c r="H12" s="556"/>
      <c r="I12" s="567"/>
      <c r="J12" s="566"/>
    </row>
    <row r="13" spans="2:18" ht="22.5" customHeight="1" x14ac:dyDescent="0.25">
      <c r="B13" s="52" t="s">
        <v>80</v>
      </c>
      <c r="C13" s="49">
        <f>SUM(C7:C12)</f>
        <v>0</v>
      </c>
      <c r="D13" s="49">
        <f>SUM(D7:D12)</f>
        <v>0</v>
      </c>
      <c r="E13" s="49">
        <f>SUM(E7:E12)</f>
        <v>0</v>
      </c>
      <c r="F13" s="53">
        <f>SUM(F10:F12)</f>
        <v>0</v>
      </c>
      <c r="G13" s="68">
        <f>SUM(G7:G11)</f>
        <v>0</v>
      </c>
      <c r="H13" s="49">
        <f>ROUND(SUM(G13:G13),0)</f>
        <v>0</v>
      </c>
      <c r="I13" s="49"/>
      <c r="J13" s="54"/>
      <c r="L13" s="45"/>
    </row>
    <row r="14" spans="2:18" ht="22.5" customHeight="1" x14ac:dyDescent="0.25">
      <c r="K14" s="55"/>
    </row>
    <row r="15" spans="2:18" ht="24" customHeight="1" x14ac:dyDescent="0.25">
      <c r="B15" s="56" t="s">
        <v>81</v>
      </c>
      <c r="C15" s="44"/>
      <c r="D15" s="44"/>
      <c r="E15" s="44"/>
      <c r="F15" s="44"/>
      <c r="G15" s="44"/>
      <c r="H15" s="44"/>
      <c r="M15" s="131"/>
    </row>
    <row r="16" spans="2:18" ht="24" customHeight="1" x14ac:dyDescent="0.25">
      <c r="B16" s="57" t="s">
        <v>132</v>
      </c>
      <c r="C16" s="58"/>
      <c r="D16" s="58"/>
      <c r="E16" s="58"/>
      <c r="F16" s="58"/>
      <c r="H16" s="58"/>
      <c r="I16" s="60"/>
      <c r="J16" s="60"/>
      <c r="K16" s="60"/>
      <c r="L16" s="60"/>
      <c r="M16" s="60"/>
    </row>
    <row r="17" spans="2:13" ht="24" customHeight="1" x14ac:dyDescent="0.25">
      <c r="B17" s="57" t="s">
        <v>82</v>
      </c>
      <c r="I17" s="60"/>
      <c r="J17" s="60"/>
      <c r="K17" s="60"/>
      <c r="L17" s="60"/>
      <c r="M17" s="60"/>
    </row>
    <row r="18" spans="2:13" ht="24" customHeight="1" x14ac:dyDescent="0.25">
      <c r="B18" s="60"/>
      <c r="C18" s="60"/>
      <c r="I18" s="61"/>
      <c r="J18" s="61"/>
      <c r="K18" s="60"/>
      <c r="L18" s="60"/>
      <c r="M18" s="60"/>
    </row>
    <row r="19" spans="2:13" ht="24" customHeight="1" x14ac:dyDescent="0.25">
      <c r="B19" s="60"/>
      <c r="C19" s="60"/>
      <c r="I19" s="61"/>
      <c r="J19" s="61"/>
      <c r="K19" s="60"/>
      <c r="L19" s="60"/>
      <c r="M19" s="60"/>
    </row>
    <row r="20" spans="2:13" ht="24" customHeight="1" x14ac:dyDescent="0.25">
      <c r="B20" s="60"/>
      <c r="C20" s="60"/>
      <c r="I20" s="61"/>
      <c r="J20" s="61"/>
      <c r="K20" s="60"/>
      <c r="L20" s="60"/>
      <c r="M20" s="60"/>
    </row>
    <row r="21" spans="2:13" ht="24" customHeight="1" x14ac:dyDescent="0.25">
      <c r="B21" s="60"/>
      <c r="C21" s="60"/>
      <c r="I21" s="61"/>
      <c r="J21" s="61"/>
      <c r="K21" s="60"/>
      <c r="L21" s="60"/>
      <c r="M21" s="60"/>
    </row>
    <row r="22" spans="2:13" ht="24" customHeight="1" x14ac:dyDescent="0.25">
      <c r="B22" s="60"/>
      <c r="C22" s="60"/>
      <c r="I22" s="61"/>
      <c r="J22" s="61"/>
      <c r="K22" s="60"/>
      <c r="L22" s="60"/>
      <c r="M22" s="60"/>
    </row>
    <row r="23" spans="2:13" ht="24" customHeight="1" x14ac:dyDescent="0.25">
      <c r="B23" s="60"/>
      <c r="C23" s="60"/>
      <c r="I23" s="60"/>
      <c r="J23" s="60"/>
      <c r="K23" s="60"/>
      <c r="L23" s="60"/>
      <c r="M23" s="60"/>
    </row>
    <row r="24" spans="2:13" ht="24" customHeight="1" x14ac:dyDescent="0.25">
      <c r="B24" s="60"/>
      <c r="C24" s="60"/>
      <c r="I24" s="60"/>
      <c r="J24" s="60"/>
      <c r="K24" s="60"/>
      <c r="L24" s="60"/>
      <c r="M24" s="60"/>
    </row>
    <row r="25" spans="2:13" ht="24" customHeight="1" x14ac:dyDescent="0.25">
      <c r="B25" s="60"/>
      <c r="C25" s="60"/>
      <c r="I25" s="60"/>
      <c r="J25" s="60"/>
      <c r="K25" s="60"/>
      <c r="L25" s="60"/>
      <c r="M25" s="60"/>
    </row>
    <row r="26" spans="2:13" ht="15" customHeight="1" x14ac:dyDescent="0.25"/>
    <row r="27" spans="2:13" ht="15" customHeight="1" x14ac:dyDescent="0.25"/>
    <row r="28" spans="2:13" ht="15" customHeight="1" x14ac:dyDescent="0.25"/>
    <row r="29" spans="2:13" ht="15" customHeight="1" x14ac:dyDescent="0.25"/>
    <row r="30" spans="2:13" ht="15" customHeight="1" x14ac:dyDescent="0.25"/>
    <row r="31" spans="2:13" ht="15" customHeight="1" x14ac:dyDescent="0.25"/>
    <row r="32" spans="2:13" s="45" customFormat="1" ht="15" customHeight="1" x14ac:dyDescent="0.25"/>
  </sheetData>
  <sheetProtection sheet="1"/>
  <mergeCells count="18">
    <mergeCell ref="J7:J12"/>
    <mergeCell ref="I8:I9"/>
    <mergeCell ref="I11:I12"/>
    <mergeCell ref="I3:I6"/>
    <mergeCell ref="H4:H5"/>
    <mergeCell ref="E7:E9"/>
    <mergeCell ref="F7:F9"/>
    <mergeCell ref="H7:H12"/>
    <mergeCell ref="F3:F5"/>
    <mergeCell ref="G3:H3"/>
    <mergeCell ref="G8:G9"/>
    <mergeCell ref="B3:E3"/>
    <mergeCell ref="B4:B6"/>
    <mergeCell ref="C4:C5"/>
    <mergeCell ref="G11:G12"/>
    <mergeCell ref="G4:G5"/>
    <mergeCell ref="D4:D5"/>
    <mergeCell ref="E4:E5"/>
  </mergeCells>
  <phoneticPr fontId="1"/>
  <printOptions horizontalCentered="1"/>
  <pageMargins left="0.94488188976377963" right="0.35433070866141736" top="0.98425196850393704" bottom="0.98425196850393704" header="0.55118110236220474" footer="0.51181102362204722"/>
  <pageSetup paperSize="9" fitToWidth="2"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C00000"/>
    <pageSetUpPr fitToPage="1"/>
  </sheetPr>
  <dimension ref="B1:W44"/>
  <sheetViews>
    <sheetView view="pageBreakPreview" topLeftCell="A16" zoomScale="70" zoomScaleNormal="80" zoomScaleSheetLayoutView="70" workbookViewId="0">
      <selection activeCell="N33" sqref="N33:O33"/>
    </sheetView>
  </sheetViews>
  <sheetFormatPr defaultColWidth="9" defaultRowHeight="14.25" x14ac:dyDescent="0.25"/>
  <cols>
    <col min="1" max="1" width="9" style="1"/>
    <col min="2" max="2" width="3.46484375" style="1" customWidth="1"/>
    <col min="3" max="3" width="12.46484375" style="1" customWidth="1"/>
    <col min="4" max="7" width="6.1328125" style="1" customWidth="1"/>
    <col min="8" max="8" width="13.46484375" style="1" customWidth="1"/>
    <col min="9" max="9" width="12.46484375" style="1" customWidth="1"/>
    <col min="10" max="10" width="8" style="1" customWidth="1"/>
    <col min="11" max="11" width="6.265625" style="1" customWidth="1"/>
    <col min="12" max="13" width="16.265625" style="1" customWidth="1"/>
    <col min="14" max="14" width="19.59765625" style="1" bestFit="1" customWidth="1"/>
    <col min="15" max="15" width="18.3984375" style="1" bestFit="1" customWidth="1"/>
    <col min="16" max="16" width="1.86328125" style="1" customWidth="1"/>
    <col min="17" max="17" width="5.86328125" style="1" customWidth="1"/>
    <col min="18" max="18" width="12.1328125" style="1" customWidth="1"/>
    <col min="19" max="19" width="7.86328125" style="1" customWidth="1"/>
    <col min="20" max="20" width="3.86328125" style="1" customWidth="1"/>
    <col min="21" max="21" width="12.73046875" style="1" customWidth="1"/>
    <col min="22" max="22" width="9.1328125" style="1" customWidth="1"/>
    <col min="23" max="23" width="3" style="1" customWidth="1"/>
    <col min="24" max="16384" width="9" style="1"/>
  </cols>
  <sheetData>
    <row r="1" spans="2:23" x14ac:dyDescent="0.25">
      <c r="S1" s="1" t="str">
        <f>'１職員配置・園舎・園庭・設備'!$L$1</f>
        <v>（施設名）</v>
      </c>
      <c r="W1" s="128"/>
    </row>
    <row r="2" spans="2:23" s="23" customFormat="1" ht="26.25" customHeight="1" thickBot="1" x14ac:dyDescent="0.3">
      <c r="B2" s="23" t="s">
        <v>93</v>
      </c>
    </row>
    <row r="3" spans="2:23" ht="23.25" customHeight="1" thickTop="1" x14ac:dyDescent="0.25">
      <c r="C3" s="569" t="s">
        <v>168</v>
      </c>
      <c r="D3" s="570"/>
      <c r="E3" s="571"/>
      <c r="F3" s="599" t="s">
        <v>110</v>
      </c>
      <c r="G3" s="600"/>
      <c r="H3" s="583" t="s">
        <v>15</v>
      </c>
      <c r="I3" s="584"/>
      <c r="J3" s="584"/>
      <c r="K3" s="584"/>
      <c r="L3" s="584"/>
      <c r="M3" s="584"/>
      <c r="N3" s="584"/>
      <c r="O3" s="584"/>
      <c r="P3" s="584"/>
      <c r="Q3" s="584"/>
      <c r="R3" s="584"/>
      <c r="S3" s="584"/>
      <c r="T3" s="584"/>
      <c r="U3" s="584"/>
      <c r="V3" s="584"/>
      <c r="W3" s="585"/>
    </row>
    <row r="4" spans="2:23" ht="18" customHeight="1" x14ac:dyDescent="0.25">
      <c r="C4" s="572"/>
      <c r="D4" s="573"/>
      <c r="E4" s="574"/>
      <c r="F4" s="580"/>
      <c r="G4" s="582"/>
      <c r="H4" s="604" t="s">
        <v>36</v>
      </c>
      <c r="I4" s="604"/>
      <c r="J4" s="604"/>
      <c r="K4" s="604"/>
      <c r="L4" s="527"/>
      <c r="M4" s="527"/>
      <c r="N4" s="527"/>
      <c r="O4" s="111"/>
      <c r="P4" s="671" t="s">
        <v>26</v>
      </c>
      <c r="Q4" s="578"/>
      <c r="R4" s="578"/>
      <c r="S4" s="578"/>
      <c r="T4" s="578"/>
      <c r="U4" s="578"/>
      <c r="V4" s="578"/>
      <c r="W4" s="672"/>
    </row>
    <row r="5" spans="2:23" ht="18" customHeight="1" x14ac:dyDescent="0.25">
      <c r="C5" s="572"/>
      <c r="D5" s="573"/>
      <c r="E5" s="574"/>
      <c r="F5" s="601"/>
      <c r="G5" s="602"/>
      <c r="H5" s="577" t="s">
        <v>114</v>
      </c>
      <c r="I5" s="578"/>
      <c r="J5" s="578"/>
      <c r="K5" s="579"/>
      <c r="L5" s="586" t="s">
        <v>115</v>
      </c>
      <c r="M5" s="587"/>
      <c r="N5" s="588"/>
      <c r="O5" s="16" t="s">
        <v>116</v>
      </c>
      <c r="P5" s="580"/>
      <c r="Q5" s="581"/>
      <c r="R5" s="581"/>
      <c r="S5" s="581"/>
      <c r="T5" s="581"/>
      <c r="U5" s="581"/>
      <c r="V5" s="581"/>
      <c r="W5" s="673"/>
    </row>
    <row r="6" spans="2:23" ht="18" customHeight="1" x14ac:dyDescent="0.25">
      <c r="C6" s="572"/>
      <c r="D6" s="573"/>
      <c r="E6" s="574"/>
      <c r="F6" s="601"/>
      <c r="G6" s="602"/>
      <c r="H6" s="580"/>
      <c r="I6" s="581"/>
      <c r="J6" s="581"/>
      <c r="K6" s="582"/>
      <c r="L6" s="605" t="s">
        <v>35</v>
      </c>
      <c r="M6" s="604"/>
      <c r="N6" s="604" t="s">
        <v>38</v>
      </c>
      <c r="O6" s="604"/>
      <c r="P6" s="580"/>
      <c r="Q6" s="581"/>
      <c r="R6" s="581"/>
      <c r="S6" s="581"/>
      <c r="T6" s="581"/>
      <c r="U6" s="581"/>
      <c r="V6" s="581"/>
      <c r="W6" s="673"/>
    </row>
    <row r="7" spans="2:23" ht="27.75" customHeight="1" x14ac:dyDescent="0.25">
      <c r="C7" s="620" t="s">
        <v>109</v>
      </c>
      <c r="D7" s="617" t="s">
        <v>111</v>
      </c>
      <c r="E7" s="614"/>
      <c r="F7" s="617" t="s">
        <v>113</v>
      </c>
      <c r="G7" s="579" t="s">
        <v>112</v>
      </c>
      <c r="H7" s="7"/>
      <c r="I7" s="8"/>
      <c r="J7" s="8"/>
      <c r="K7" s="9"/>
      <c r="L7" s="2" t="s">
        <v>13</v>
      </c>
      <c r="M7" s="2" t="s">
        <v>0</v>
      </c>
      <c r="N7" s="659" t="s">
        <v>41</v>
      </c>
      <c r="O7" s="660"/>
      <c r="P7" s="7"/>
      <c r="Q7" s="8"/>
      <c r="R7" s="8"/>
      <c r="S7" s="8"/>
      <c r="T7" s="8"/>
      <c r="U7" s="8"/>
      <c r="V7" s="8"/>
      <c r="W7" s="33"/>
    </row>
    <row r="8" spans="2:23" ht="27.75" customHeight="1" x14ac:dyDescent="0.25">
      <c r="C8" s="621"/>
      <c r="D8" s="618"/>
      <c r="E8" s="615"/>
      <c r="F8" s="618"/>
      <c r="G8" s="582"/>
      <c r="H8" s="10"/>
      <c r="K8" s="11"/>
      <c r="L8" s="3" t="s">
        <v>14</v>
      </c>
      <c r="M8" s="3" t="s">
        <v>2</v>
      </c>
      <c r="N8" s="3" t="s">
        <v>3</v>
      </c>
      <c r="O8" s="3" t="s">
        <v>3</v>
      </c>
      <c r="P8" s="10"/>
      <c r="W8" s="25"/>
    </row>
    <row r="9" spans="2:23" ht="30" customHeight="1" x14ac:dyDescent="0.25">
      <c r="C9" s="621"/>
      <c r="D9" s="618"/>
      <c r="E9" s="615"/>
      <c r="F9" s="618"/>
      <c r="G9" s="582"/>
      <c r="H9" s="10"/>
      <c r="K9" s="11"/>
      <c r="L9" s="608" t="s">
        <v>23</v>
      </c>
      <c r="M9" s="610" t="s">
        <v>22</v>
      </c>
      <c r="N9" s="19" t="s">
        <v>117</v>
      </c>
      <c r="O9" s="20" t="s">
        <v>37</v>
      </c>
      <c r="P9" s="10"/>
      <c r="W9" s="25"/>
    </row>
    <row r="10" spans="2:23" ht="30" customHeight="1" x14ac:dyDescent="0.25">
      <c r="C10" s="621"/>
      <c r="D10" s="618"/>
      <c r="E10" s="615"/>
      <c r="F10" s="618"/>
      <c r="G10" s="582"/>
      <c r="H10" s="10"/>
      <c r="K10" s="11"/>
      <c r="L10" s="609"/>
      <c r="M10" s="611"/>
      <c r="N10" s="658" t="s">
        <v>123</v>
      </c>
      <c r="O10" s="658" t="s">
        <v>123</v>
      </c>
      <c r="P10" s="10"/>
      <c r="W10" s="25"/>
    </row>
    <row r="11" spans="2:23" ht="22.5" customHeight="1" x14ac:dyDescent="0.25">
      <c r="C11" s="621"/>
      <c r="D11" s="618"/>
      <c r="E11" s="615"/>
      <c r="F11" s="618"/>
      <c r="G11" s="582"/>
      <c r="H11" s="10"/>
      <c r="K11" s="11"/>
      <c r="L11" s="612" t="s">
        <v>154</v>
      </c>
      <c r="M11" s="613"/>
      <c r="N11" s="658"/>
      <c r="O11" s="658"/>
      <c r="P11" s="10"/>
      <c r="W11" s="25"/>
    </row>
    <row r="12" spans="2:23" ht="22.5" customHeight="1" x14ac:dyDescent="0.25">
      <c r="C12" s="621"/>
      <c r="D12" s="618"/>
      <c r="E12" s="615"/>
      <c r="F12" s="618"/>
      <c r="G12" s="582"/>
      <c r="H12" s="10"/>
      <c r="K12" s="11"/>
      <c r="L12" s="606" t="str">
        <f>IF(L13+M13=D14+D16,"OK","Not")</f>
        <v>OK</v>
      </c>
      <c r="M12" s="607"/>
      <c r="N12" s="5"/>
      <c r="O12" s="5"/>
      <c r="P12" s="10"/>
      <c r="Q12" s="1" t="s">
        <v>121</v>
      </c>
      <c r="W12" s="25"/>
    </row>
    <row r="13" spans="2:23" ht="33" customHeight="1" x14ac:dyDescent="0.25">
      <c r="C13" s="622"/>
      <c r="D13" s="619"/>
      <c r="E13" s="616"/>
      <c r="F13" s="619"/>
      <c r="G13" s="623"/>
      <c r="H13" s="12"/>
      <c r="I13" s="13"/>
      <c r="J13" s="13"/>
      <c r="K13" s="14"/>
      <c r="L13" s="69">
        <f>'１職員配置・園舎・園庭・設備'!L7</f>
        <v>0</v>
      </c>
      <c r="M13" s="69">
        <f>'１職員配置・園舎・園庭・設備'!L8</f>
        <v>0</v>
      </c>
      <c r="N13" s="6"/>
      <c r="O13" s="6"/>
      <c r="P13" s="12"/>
      <c r="Q13" s="603" t="s">
        <v>122</v>
      </c>
      <c r="R13" s="603"/>
      <c r="S13" s="603"/>
      <c r="T13" s="603"/>
      <c r="U13" s="603"/>
      <c r="V13" s="603"/>
      <c r="W13" s="21"/>
    </row>
    <row r="14" spans="2:23" ht="15" customHeight="1" x14ac:dyDescent="0.25">
      <c r="C14" s="26" t="s">
        <v>4</v>
      </c>
      <c r="D14" s="624">
        <f>'１職員配置・園舎・園庭・設備'!C7</f>
        <v>0</v>
      </c>
      <c r="E14" s="81" t="s">
        <v>5</v>
      </c>
      <c r="F14" s="589"/>
      <c r="G14" s="589"/>
      <c r="H14" s="591"/>
      <c r="I14" s="592"/>
      <c r="J14" s="592"/>
      <c r="K14" s="685"/>
      <c r="L14" s="644" t="s">
        <v>30</v>
      </c>
      <c r="M14" s="644" t="s">
        <v>31</v>
      </c>
      <c r="N14" s="575"/>
      <c r="O14" s="575"/>
      <c r="P14" s="591"/>
      <c r="Q14" s="592"/>
      <c r="R14" s="592"/>
      <c r="S14" s="592"/>
      <c r="T14" s="592"/>
      <c r="U14" s="592"/>
      <c r="V14" s="592"/>
      <c r="W14" s="593"/>
    </row>
    <row r="15" spans="2:23" ht="15" customHeight="1" x14ac:dyDescent="0.25">
      <c r="C15" s="24"/>
      <c r="D15" s="625"/>
      <c r="E15" s="640">
        <f>SUM(D14:D17)</f>
        <v>0</v>
      </c>
      <c r="F15" s="590"/>
      <c r="G15" s="590"/>
      <c r="H15" s="594"/>
      <c r="I15" s="595"/>
      <c r="J15" s="595"/>
      <c r="K15" s="686"/>
      <c r="L15" s="525"/>
      <c r="M15" s="525"/>
      <c r="N15" s="576"/>
      <c r="O15" s="576"/>
      <c r="P15" s="594"/>
      <c r="Q15" s="595"/>
      <c r="R15" s="595"/>
      <c r="S15" s="595"/>
      <c r="T15" s="595"/>
      <c r="U15" s="595"/>
      <c r="V15" s="595"/>
      <c r="W15" s="596"/>
    </row>
    <row r="16" spans="2:23" ht="15" customHeight="1" x14ac:dyDescent="0.25">
      <c r="C16" s="26" t="s">
        <v>6</v>
      </c>
      <c r="D16" s="624">
        <f>'１職員配置・園舎・園庭・設備'!C8</f>
        <v>0</v>
      </c>
      <c r="E16" s="640"/>
      <c r="F16" s="597"/>
      <c r="G16" s="597"/>
      <c r="H16" s="591"/>
      <c r="I16" s="592"/>
      <c r="J16" s="592"/>
      <c r="K16" s="685"/>
      <c r="L16" s="98">
        <f>L13*1.65</f>
        <v>0</v>
      </c>
      <c r="M16" s="99">
        <f>M13*3.3</f>
        <v>0</v>
      </c>
      <c r="N16" s="575"/>
      <c r="O16" s="575"/>
      <c r="P16" s="591"/>
      <c r="Q16" s="592"/>
      <c r="R16" s="592"/>
      <c r="S16" s="592"/>
      <c r="T16" s="592"/>
      <c r="U16" s="592"/>
      <c r="V16" s="592"/>
      <c r="W16" s="593"/>
    </row>
    <row r="17" spans="3:23" ht="15" customHeight="1" x14ac:dyDescent="0.25">
      <c r="C17" s="24"/>
      <c r="D17" s="625"/>
      <c r="E17" s="641"/>
      <c r="F17" s="598"/>
      <c r="G17" s="598"/>
      <c r="H17" s="594"/>
      <c r="I17" s="595"/>
      <c r="J17" s="595"/>
      <c r="K17" s="686"/>
      <c r="L17" s="14"/>
      <c r="M17" s="6"/>
      <c r="N17" s="576"/>
      <c r="O17" s="576"/>
      <c r="P17" s="594"/>
      <c r="Q17" s="595"/>
      <c r="R17" s="595"/>
      <c r="S17" s="595"/>
      <c r="T17" s="595"/>
      <c r="U17" s="595"/>
      <c r="V17" s="595"/>
      <c r="W17" s="596"/>
    </row>
    <row r="18" spans="3:23" ht="15" customHeight="1" x14ac:dyDescent="0.25">
      <c r="C18" s="26" t="s">
        <v>7</v>
      </c>
      <c r="D18" s="624">
        <f>'１職員配置・園舎・園庭・設備'!C9</f>
        <v>0</v>
      </c>
      <c r="E18" s="81" t="s">
        <v>8</v>
      </c>
      <c r="F18" s="589"/>
      <c r="G18" s="589"/>
      <c r="H18" s="591"/>
      <c r="I18" s="592"/>
      <c r="J18" s="592"/>
      <c r="K18" s="685"/>
      <c r="L18" s="575"/>
      <c r="M18" s="575"/>
      <c r="N18" s="96" t="s">
        <v>39</v>
      </c>
      <c r="O18" s="575"/>
      <c r="P18" s="7"/>
      <c r="Q18" s="8"/>
      <c r="R18" s="8"/>
      <c r="S18" s="8"/>
      <c r="T18" s="8"/>
      <c r="U18" s="8"/>
      <c r="V18" s="8"/>
      <c r="W18" s="33"/>
    </row>
    <row r="19" spans="3:23" ht="15" customHeight="1" x14ac:dyDescent="0.25">
      <c r="C19" s="24"/>
      <c r="D19" s="625"/>
      <c r="E19" s="83">
        <f>SUM(D18:D19)</f>
        <v>0</v>
      </c>
      <c r="F19" s="590"/>
      <c r="G19" s="590"/>
      <c r="H19" s="594"/>
      <c r="I19" s="595"/>
      <c r="J19" s="595"/>
      <c r="K19" s="686"/>
      <c r="L19" s="576"/>
      <c r="M19" s="576"/>
      <c r="N19" s="97">
        <f>ROUNDDOWN(E19*1.98,2)</f>
        <v>0</v>
      </c>
      <c r="O19" s="576"/>
      <c r="P19" s="10"/>
      <c r="Q19" s="586" t="s">
        <v>20</v>
      </c>
      <c r="R19" s="587"/>
      <c r="S19" s="588"/>
      <c r="T19" s="586" t="s">
        <v>21</v>
      </c>
      <c r="U19" s="587"/>
      <c r="V19" s="588"/>
      <c r="W19" s="25"/>
    </row>
    <row r="20" spans="3:23" ht="15" customHeight="1" x14ac:dyDescent="0.25">
      <c r="C20" s="26" t="s">
        <v>9</v>
      </c>
      <c r="D20" s="280" t="s">
        <v>334</v>
      </c>
      <c r="E20" s="81"/>
      <c r="F20" s="624">
        <f>'１職員配置・園舎・園庭・設備'!F10</f>
        <v>0</v>
      </c>
      <c r="G20" s="81"/>
      <c r="H20" s="7" t="s">
        <v>16</v>
      </c>
      <c r="I20" s="8"/>
      <c r="J20" s="8"/>
      <c r="K20" s="9"/>
      <c r="L20" s="575"/>
      <c r="M20" s="575"/>
      <c r="N20" s="695"/>
      <c r="O20" s="96" t="s">
        <v>40</v>
      </c>
      <c r="P20" s="10"/>
      <c r="Q20" s="4" t="s">
        <v>18</v>
      </c>
      <c r="R20" s="8" t="s">
        <v>32</v>
      </c>
      <c r="S20" s="9"/>
      <c r="T20" s="7" t="s">
        <v>33</v>
      </c>
      <c r="U20" s="8"/>
      <c r="V20" s="9"/>
      <c r="W20" s="25"/>
    </row>
    <row r="21" spans="3:23" ht="15" customHeight="1" x14ac:dyDescent="0.25">
      <c r="C21" s="24"/>
      <c r="D21" s="281">
        <f>'１職員配置・園舎・園庭・設備'!E10</f>
        <v>0</v>
      </c>
      <c r="E21" s="640">
        <f>SUM(D20:D25)</f>
        <v>0</v>
      </c>
      <c r="F21" s="625"/>
      <c r="G21" s="640">
        <f>SUM(F20:F25)</f>
        <v>0</v>
      </c>
      <c r="H21" s="10" t="s">
        <v>24</v>
      </c>
      <c r="K21" s="11"/>
      <c r="L21" s="576"/>
      <c r="M21" s="576"/>
      <c r="N21" s="695"/>
      <c r="O21" s="100">
        <f>ROUNDDOWN((D21)*1.98,2)</f>
        <v>0</v>
      </c>
      <c r="P21" s="10"/>
      <c r="Q21" s="6"/>
      <c r="R21" s="101">
        <f>ROUNDDOWN((E19)*3.3,2)</f>
        <v>0</v>
      </c>
      <c r="S21" s="14" t="s">
        <v>17</v>
      </c>
      <c r="T21" s="12"/>
      <c r="U21" s="102">
        <f>R21</f>
        <v>0</v>
      </c>
      <c r="V21" s="14" t="s">
        <v>17</v>
      </c>
      <c r="W21" s="25"/>
    </row>
    <row r="22" spans="3:23" ht="15" customHeight="1" x14ac:dyDescent="0.25">
      <c r="C22" s="26" t="s">
        <v>11</v>
      </c>
      <c r="D22" s="624">
        <f>'１職員配置・園舎・園庭・設備'!E11</f>
        <v>0</v>
      </c>
      <c r="E22" s="648"/>
      <c r="F22" s="624">
        <f>'１職員配置・園舎・園庭・設備'!F11</f>
        <v>0</v>
      </c>
      <c r="G22" s="640"/>
      <c r="H22" s="632" t="str">
        <f>IF(G$21=1,"１学級=180","")</f>
        <v/>
      </c>
      <c r="I22" s="633"/>
      <c r="J22" s="694">
        <f>IF($G$21=1,180,G21*0)</f>
        <v>0</v>
      </c>
      <c r="K22" s="602"/>
      <c r="L22" s="575"/>
      <c r="M22" s="575"/>
      <c r="N22" s="676"/>
      <c r="O22" s="642">
        <f>ROUNDDOWN((D22)*1.98,2)</f>
        <v>0</v>
      </c>
      <c r="P22" s="10"/>
      <c r="Q22" s="4" t="s">
        <v>19</v>
      </c>
      <c r="R22" s="103" t="s">
        <v>42</v>
      </c>
      <c r="S22" s="9"/>
      <c r="T22" s="7" t="s">
        <v>34</v>
      </c>
      <c r="U22" s="8"/>
      <c r="V22" s="9"/>
      <c r="W22" s="25"/>
    </row>
    <row r="23" spans="3:23" ht="15" customHeight="1" x14ac:dyDescent="0.25">
      <c r="C23" s="24"/>
      <c r="D23" s="625"/>
      <c r="E23" s="648"/>
      <c r="F23" s="625"/>
      <c r="G23" s="640"/>
      <c r="H23" s="1" t="s">
        <v>25</v>
      </c>
      <c r="J23" s="95"/>
      <c r="K23" s="11"/>
      <c r="L23" s="576"/>
      <c r="M23" s="576"/>
      <c r="N23" s="676"/>
      <c r="O23" s="643"/>
      <c r="P23" s="10"/>
      <c r="Q23" s="6"/>
      <c r="R23" s="101">
        <f>ROUNDDOWN(E21*3.3,2)</f>
        <v>0</v>
      </c>
      <c r="S23" s="14" t="s">
        <v>17</v>
      </c>
      <c r="T23" s="10" t="s">
        <v>120</v>
      </c>
      <c r="U23" s="104"/>
      <c r="V23" s="11"/>
      <c r="W23" s="25"/>
    </row>
    <row r="24" spans="3:23" ht="15" customHeight="1" x14ac:dyDescent="0.25">
      <c r="C24" s="22" t="s">
        <v>28</v>
      </c>
      <c r="D24" s="624">
        <f>'１職員配置・園舎・園庭・設備'!E12</f>
        <v>0</v>
      </c>
      <c r="E24" s="648"/>
      <c r="F24" s="624">
        <f>'１職員配置・園舎・園庭・設備'!F12</f>
        <v>0</v>
      </c>
      <c r="G24" s="640"/>
      <c r="H24" s="632" t="str">
        <f>IF(G$21&gt;1,"320＋100×(学級数－2)","")</f>
        <v/>
      </c>
      <c r="I24" s="633"/>
      <c r="J24" s="674">
        <f>IF($G$21&gt;1,320+100*(G21-2),0)</f>
        <v>0</v>
      </c>
      <c r="K24" s="602"/>
      <c r="L24" s="575"/>
      <c r="M24" s="575"/>
      <c r="N24" s="676"/>
      <c r="O24" s="675">
        <f>ROUNDDOWN((D24)*1.98,2)</f>
        <v>0</v>
      </c>
      <c r="P24" s="10"/>
      <c r="Q24" s="17" t="s">
        <v>27</v>
      </c>
      <c r="R24" s="105">
        <f>IF($G$21&gt;=3,400+80*($G$21-3),IF($G$21&gt;=1,330+30*($G$21-1),$G$21*0))</f>
        <v>0</v>
      </c>
      <c r="S24" s="106" t="s">
        <v>17</v>
      </c>
      <c r="T24" s="13"/>
      <c r="U24" s="102">
        <f>IF(R$23&gt;R24,R$23,R$24)</f>
        <v>0</v>
      </c>
      <c r="V24" s="13" t="s">
        <v>29</v>
      </c>
      <c r="W24" s="107"/>
    </row>
    <row r="25" spans="3:23" ht="15" customHeight="1" x14ac:dyDescent="0.25">
      <c r="C25" s="24"/>
      <c r="D25" s="625"/>
      <c r="E25" s="649"/>
      <c r="F25" s="625"/>
      <c r="G25" s="82"/>
      <c r="H25" s="12"/>
      <c r="I25" s="13"/>
      <c r="J25" s="13"/>
      <c r="K25" s="14"/>
      <c r="L25" s="576"/>
      <c r="M25" s="576"/>
      <c r="N25" s="676"/>
      <c r="O25" s="675"/>
      <c r="P25" s="12"/>
      <c r="R25" s="108"/>
      <c r="W25" s="25"/>
    </row>
    <row r="26" spans="3:23" ht="18.75" customHeight="1" x14ac:dyDescent="0.25">
      <c r="C26" s="26" t="s">
        <v>1</v>
      </c>
      <c r="D26" s="81"/>
      <c r="E26" s="81"/>
      <c r="F26" s="81"/>
      <c r="G26" s="81"/>
      <c r="H26" s="85" t="s">
        <v>43</v>
      </c>
      <c r="I26" s="8"/>
      <c r="J26" s="8"/>
      <c r="K26" s="86" t="s">
        <v>17</v>
      </c>
      <c r="L26" s="4" t="s">
        <v>44</v>
      </c>
      <c r="M26" s="4" t="s">
        <v>46</v>
      </c>
      <c r="N26" s="87" t="s">
        <v>45</v>
      </c>
      <c r="O26" s="87" t="s">
        <v>47</v>
      </c>
      <c r="P26" s="7"/>
      <c r="Q26" s="8" t="s">
        <v>48</v>
      </c>
      <c r="R26" s="8"/>
      <c r="S26" s="8"/>
      <c r="T26" s="8"/>
      <c r="U26" s="88"/>
      <c r="V26" s="8" t="s">
        <v>17</v>
      </c>
      <c r="W26" s="33"/>
    </row>
    <row r="27" spans="3:23" s="18" customFormat="1" ht="18.75" customHeight="1" thickBot="1" x14ac:dyDescent="0.3">
      <c r="C27" s="34" t="s">
        <v>12</v>
      </c>
      <c r="D27" s="84">
        <f>SUM(D14:D25)</f>
        <v>0</v>
      </c>
      <c r="E27" s="84">
        <f>SUM(E14:E24)</f>
        <v>0</v>
      </c>
      <c r="F27" s="84">
        <f>SUM(F20:F24)</f>
        <v>0</v>
      </c>
      <c r="G27" s="84">
        <f>SUM(G20:G24)</f>
        <v>0</v>
      </c>
      <c r="H27" s="691">
        <f>J22+J24</f>
        <v>0</v>
      </c>
      <c r="I27" s="692"/>
      <c r="J27" s="692"/>
      <c r="K27" s="693"/>
      <c r="L27" s="89">
        <f>L16</f>
        <v>0</v>
      </c>
      <c r="M27" s="89">
        <f>M16</f>
        <v>0</v>
      </c>
      <c r="N27" s="90">
        <f>N19</f>
        <v>0</v>
      </c>
      <c r="O27" s="90">
        <f>SUM(O21:O25)</f>
        <v>0</v>
      </c>
      <c r="P27" s="91"/>
      <c r="Q27" s="92"/>
      <c r="R27" s="92"/>
      <c r="S27" s="92"/>
      <c r="T27" s="92"/>
      <c r="U27" s="93">
        <f>U21+U24</f>
        <v>0</v>
      </c>
      <c r="V27" s="94"/>
      <c r="W27" s="109"/>
    </row>
    <row r="28" spans="3:23" ht="20.25" customHeight="1" thickTop="1" x14ac:dyDescent="0.25">
      <c r="C28" s="645" t="s">
        <v>50</v>
      </c>
      <c r="D28" s="646"/>
      <c r="E28" s="646"/>
      <c r="F28" s="646"/>
      <c r="G28" s="647"/>
      <c r="H28" s="667" t="s">
        <v>107</v>
      </c>
      <c r="I28" s="668"/>
      <c r="J28" s="668"/>
      <c r="K28" s="668"/>
      <c r="L28" s="668"/>
      <c r="M28" s="668"/>
      <c r="N28" s="669"/>
      <c r="O28" s="661"/>
      <c r="P28" s="662"/>
      <c r="Q28" s="662"/>
      <c r="R28" s="662"/>
      <c r="S28" s="662"/>
      <c r="T28" s="662"/>
      <c r="U28" s="662"/>
      <c r="V28" s="662"/>
      <c r="W28" s="663"/>
    </row>
    <row r="29" spans="3:23" ht="20.25" customHeight="1" x14ac:dyDescent="0.25">
      <c r="C29" s="637"/>
      <c r="D29" s="638"/>
      <c r="E29" s="638"/>
      <c r="F29" s="638"/>
      <c r="G29" s="639"/>
      <c r="H29" s="670">
        <f>H27+L27+M27+N27</f>
        <v>0</v>
      </c>
      <c r="I29" s="670"/>
      <c r="J29" s="670"/>
      <c r="K29" s="670"/>
      <c r="L29" s="670"/>
      <c r="M29" s="670"/>
      <c r="N29" s="670"/>
      <c r="O29" s="664"/>
      <c r="P29" s="665"/>
      <c r="Q29" s="665"/>
      <c r="R29" s="665"/>
      <c r="S29" s="665"/>
      <c r="T29" s="665"/>
      <c r="U29" s="665"/>
      <c r="V29" s="665"/>
      <c r="W29" s="666"/>
    </row>
    <row r="30" spans="3:23" ht="20.25" customHeight="1" x14ac:dyDescent="0.25">
      <c r="C30" s="634" t="s">
        <v>51</v>
      </c>
      <c r="D30" s="635"/>
      <c r="E30" s="635"/>
      <c r="F30" s="635"/>
      <c r="G30" s="636"/>
      <c r="H30" s="626"/>
      <c r="I30" s="627"/>
      <c r="J30" s="627"/>
      <c r="K30" s="627"/>
      <c r="L30" s="627"/>
      <c r="M30" s="627"/>
      <c r="N30" s="627"/>
      <c r="O30" s="628"/>
      <c r="P30" s="677" t="s">
        <v>52</v>
      </c>
      <c r="Q30" s="678"/>
      <c r="R30" s="678"/>
      <c r="S30" s="678"/>
      <c r="T30" s="678"/>
      <c r="U30" s="678"/>
      <c r="V30" s="678"/>
      <c r="W30" s="679"/>
    </row>
    <row r="31" spans="3:23" ht="20.25" customHeight="1" x14ac:dyDescent="0.25">
      <c r="C31" s="637"/>
      <c r="D31" s="638"/>
      <c r="E31" s="638"/>
      <c r="F31" s="638"/>
      <c r="G31" s="639"/>
      <c r="H31" s="629"/>
      <c r="I31" s="630"/>
      <c r="J31" s="630"/>
      <c r="K31" s="630"/>
      <c r="L31" s="630"/>
      <c r="M31" s="630"/>
      <c r="N31" s="630"/>
      <c r="O31" s="631"/>
      <c r="P31" s="688">
        <f>U27</f>
        <v>0</v>
      </c>
      <c r="Q31" s="689"/>
      <c r="R31" s="689"/>
      <c r="S31" s="689"/>
      <c r="T31" s="689"/>
      <c r="U31" s="689"/>
      <c r="V31" s="689"/>
      <c r="W31" s="690"/>
    </row>
    <row r="32" spans="3:23" ht="22.5" customHeight="1" x14ac:dyDescent="0.25">
      <c r="C32" s="654" t="s">
        <v>49</v>
      </c>
      <c r="D32" s="635"/>
      <c r="E32" s="635"/>
      <c r="F32" s="635"/>
      <c r="G32" s="636"/>
      <c r="H32" s="626"/>
      <c r="I32" s="627"/>
      <c r="J32" s="627"/>
      <c r="K32" s="628"/>
      <c r="L32" s="4" t="s">
        <v>53</v>
      </c>
      <c r="M32" s="4" t="s">
        <v>54</v>
      </c>
      <c r="N32" s="652" t="s">
        <v>55</v>
      </c>
      <c r="O32" s="653"/>
      <c r="P32" s="680"/>
      <c r="Q32" s="627"/>
      <c r="R32" s="627"/>
      <c r="S32" s="627"/>
      <c r="T32" s="627"/>
      <c r="U32" s="627"/>
      <c r="V32" s="627"/>
      <c r="W32" s="681"/>
    </row>
    <row r="33" spans="3:23" ht="22.5" customHeight="1" thickBot="1" x14ac:dyDescent="0.3">
      <c r="C33" s="655"/>
      <c r="D33" s="656"/>
      <c r="E33" s="656"/>
      <c r="F33" s="656"/>
      <c r="G33" s="657"/>
      <c r="H33" s="682"/>
      <c r="I33" s="683"/>
      <c r="J33" s="683"/>
      <c r="K33" s="687"/>
      <c r="L33" s="110">
        <f>L27</f>
        <v>0</v>
      </c>
      <c r="M33" s="110">
        <f>M27</f>
        <v>0</v>
      </c>
      <c r="N33" s="650">
        <f>N27+O27</f>
        <v>0</v>
      </c>
      <c r="O33" s="651"/>
      <c r="P33" s="682"/>
      <c r="Q33" s="683"/>
      <c r="R33" s="683"/>
      <c r="S33" s="683"/>
      <c r="T33" s="683"/>
      <c r="U33" s="683"/>
      <c r="V33" s="683"/>
      <c r="W33" s="684"/>
    </row>
    <row r="34" spans="3:23" ht="29.25" customHeight="1" thickTop="1" x14ac:dyDescent="0.25">
      <c r="H34" s="15"/>
    </row>
    <row r="35" spans="3:23" x14ac:dyDescent="0.25">
      <c r="H35" s="15"/>
      <c r="L35" s="70"/>
    </row>
    <row r="36" spans="3:23" ht="14.25" customHeight="1" x14ac:dyDescent="0.25">
      <c r="H36" s="15"/>
      <c r="R36" s="71"/>
    </row>
    <row r="37" spans="3:23" ht="14.25" customHeight="1" x14ac:dyDescent="0.25">
      <c r="H37" s="15"/>
    </row>
    <row r="38" spans="3:23" ht="14.25" customHeight="1" x14ac:dyDescent="0.25">
      <c r="H38" s="15"/>
    </row>
    <row r="39" spans="3:23" ht="14.25" customHeight="1" x14ac:dyDescent="0.25">
      <c r="H39" s="15"/>
    </row>
    <row r="40" spans="3:23" ht="14.25" customHeight="1" x14ac:dyDescent="0.25">
      <c r="H40" s="15"/>
    </row>
    <row r="41" spans="3:23" ht="14.25" customHeight="1" x14ac:dyDescent="0.25">
      <c r="H41" s="15"/>
    </row>
    <row r="42" spans="3:23" ht="14.25" customHeight="1" x14ac:dyDescent="0.25">
      <c r="H42" s="15"/>
    </row>
    <row r="43" spans="3:23" ht="14.25" customHeight="1" x14ac:dyDescent="0.25">
      <c r="H43" s="15"/>
    </row>
    <row r="44" spans="3:23" x14ac:dyDescent="0.25">
      <c r="H44" s="15"/>
    </row>
  </sheetData>
  <sheetProtection sheet="1"/>
  <mergeCells count="84">
    <mergeCell ref="P30:W30"/>
    <mergeCell ref="P32:W33"/>
    <mergeCell ref="H14:K15"/>
    <mergeCell ref="H16:K17"/>
    <mergeCell ref="H18:K19"/>
    <mergeCell ref="H32:K33"/>
    <mergeCell ref="M24:M25"/>
    <mergeCell ref="P31:W31"/>
    <mergeCell ref="M14:M15"/>
    <mergeCell ref="H22:I22"/>
    <mergeCell ref="M20:M21"/>
    <mergeCell ref="O18:O19"/>
    <mergeCell ref="H27:K27"/>
    <mergeCell ref="J22:K22"/>
    <mergeCell ref="L22:L23"/>
    <mergeCell ref="N20:N21"/>
    <mergeCell ref="H4:N4"/>
    <mergeCell ref="O10:O11"/>
    <mergeCell ref="N10:N11"/>
    <mergeCell ref="N7:O7"/>
    <mergeCell ref="O28:W29"/>
    <mergeCell ref="H28:N28"/>
    <mergeCell ref="H29:N29"/>
    <mergeCell ref="P4:W6"/>
    <mergeCell ref="L18:L19"/>
    <mergeCell ref="L20:L21"/>
    <mergeCell ref="J24:K24"/>
    <mergeCell ref="O24:O25"/>
    <mergeCell ref="N22:N23"/>
    <mergeCell ref="N24:N25"/>
    <mergeCell ref="Q19:S19"/>
    <mergeCell ref="P16:W17"/>
    <mergeCell ref="N33:O33"/>
    <mergeCell ref="M22:M23"/>
    <mergeCell ref="D24:D25"/>
    <mergeCell ref="F20:F21"/>
    <mergeCell ref="F22:F23"/>
    <mergeCell ref="N32:O32"/>
    <mergeCell ref="C32:G33"/>
    <mergeCell ref="L14:L15"/>
    <mergeCell ref="O14:O15"/>
    <mergeCell ref="C28:G29"/>
    <mergeCell ref="E21:E25"/>
    <mergeCell ref="G21:G24"/>
    <mergeCell ref="D22:D23"/>
    <mergeCell ref="H30:O31"/>
    <mergeCell ref="H24:I24"/>
    <mergeCell ref="L24:L25"/>
    <mergeCell ref="C30:G31"/>
    <mergeCell ref="O22:O23"/>
    <mergeCell ref="F24:F25"/>
    <mergeCell ref="E7:E13"/>
    <mergeCell ref="F7:F13"/>
    <mergeCell ref="C7:C13"/>
    <mergeCell ref="D7:D13"/>
    <mergeCell ref="G18:G19"/>
    <mergeCell ref="G7:G13"/>
    <mergeCell ref="D14:D15"/>
    <mergeCell ref="D16:D17"/>
    <mergeCell ref="D18:D19"/>
    <mergeCell ref="E15:E17"/>
    <mergeCell ref="F14:F15"/>
    <mergeCell ref="N6:O6"/>
    <mergeCell ref="L6:M6"/>
    <mergeCell ref="L12:M12"/>
    <mergeCell ref="L9:L10"/>
    <mergeCell ref="M9:M10"/>
    <mergeCell ref="L11:M11"/>
    <mergeCell ref="C3:E6"/>
    <mergeCell ref="M18:M19"/>
    <mergeCell ref="O16:O17"/>
    <mergeCell ref="H5:K6"/>
    <mergeCell ref="H3:W3"/>
    <mergeCell ref="T19:V19"/>
    <mergeCell ref="G14:G15"/>
    <mergeCell ref="P14:W15"/>
    <mergeCell ref="N14:N15"/>
    <mergeCell ref="N16:N17"/>
    <mergeCell ref="F16:F17"/>
    <mergeCell ref="G16:G17"/>
    <mergeCell ref="F18:F19"/>
    <mergeCell ref="F3:G6"/>
    <mergeCell ref="L5:N5"/>
    <mergeCell ref="Q13:V13"/>
  </mergeCells>
  <phoneticPr fontId="1"/>
  <pageMargins left="0.75" right="0.16" top="0.78" bottom="0.35433070866141736" header="0.6" footer="0.11811023622047245"/>
  <pageSetup paperSize="9" scale="68"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B1:R32"/>
  <sheetViews>
    <sheetView view="pageBreakPreview" topLeftCell="B8" zoomScaleNormal="100" zoomScaleSheetLayoutView="100" workbookViewId="0">
      <selection activeCell="I11" sqref="I11:I12"/>
    </sheetView>
  </sheetViews>
  <sheetFormatPr defaultColWidth="9" defaultRowHeight="14.25" x14ac:dyDescent="0.25"/>
  <cols>
    <col min="1" max="1" width="4.59765625" style="43" customWidth="1"/>
    <col min="2" max="3" width="9.73046875" style="43" customWidth="1"/>
    <col min="4" max="5" width="9" style="43"/>
    <col min="6" max="6" width="7.265625" style="43" customWidth="1"/>
    <col min="7" max="9" width="9" style="43"/>
    <col min="10" max="10" width="3.73046875" style="43" customWidth="1"/>
    <col min="11" max="11" width="9" style="43"/>
    <col min="12" max="12" width="4.1328125" style="43" customWidth="1"/>
    <col min="13" max="13" width="7.46484375" style="43" customWidth="1"/>
    <col min="14" max="16" width="9" style="43"/>
    <col min="17" max="17" width="14.59765625" style="43" customWidth="1"/>
    <col min="18" max="16384" width="9" style="43"/>
  </cols>
  <sheetData>
    <row r="1" spans="2:18" x14ac:dyDescent="0.25">
      <c r="H1" s="129" t="str">
        <f>'１職員配置・園舎・園庭・設備'!$L$1</f>
        <v>（施設名）</v>
      </c>
      <c r="I1" s="44"/>
      <c r="L1" s="128"/>
    </row>
    <row r="2" spans="2:18" ht="22.5" customHeight="1" x14ac:dyDescent="0.25">
      <c r="B2" s="43" t="s">
        <v>169</v>
      </c>
    </row>
    <row r="3" spans="2:18" ht="22.5" customHeight="1" x14ac:dyDescent="0.25">
      <c r="B3" s="561" t="s">
        <v>168</v>
      </c>
      <c r="C3" s="561"/>
      <c r="D3" s="561"/>
      <c r="E3" s="561"/>
      <c r="F3" s="557" t="s">
        <v>66</v>
      </c>
      <c r="G3" s="458" t="s">
        <v>133</v>
      </c>
      <c r="H3" s="459"/>
      <c r="I3" s="568" t="s">
        <v>67</v>
      </c>
      <c r="K3" s="45"/>
    </row>
    <row r="4" spans="2:18" ht="22.5" customHeight="1" x14ac:dyDescent="0.25">
      <c r="B4" s="437" t="s">
        <v>94</v>
      </c>
      <c r="C4" s="702" t="s">
        <v>194</v>
      </c>
      <c r="D4" s="696"/>
      <c r="E4" s="697"/>
      <c r="F4" s="558"/>
      <c r="G4" s="563" t="s">
        <v>56</v>
      </c>
      <c r="H4" s="563" t="s">
        <v>68</v>
      </c>
      <c r="I4" s="568"/>
      <c r="K4" s="45"/>
    </row>
    <row r="5" spans="2:18" ht="22.5" customHeight="1" x14ac:dyDescent="0.25">
      <c r="B5" s="437"/>
      <c r="C5" s="702"/>
      <c r="D5" s="698"/>
      <c r="E5" s="699"/>
      <c r="F5" s="558"/>
      <c r="G5" s="564"/>
      <c r="H5" s="564"/>
      <c r="I5" s="568"/>
      <c r="K5" s="45"/>
    </row>
    <row r="6" spans="2:18" ht="22.5" customHeight="1" x14ac:dyDescent="0.25">
      <c r="B6" s="562"/>
      <c r="C6" s="151" t="s">
        <v>69</v>
      </c>
      <c r="D6" s="698"/>
      <c r="E6" s="699"/>
      <c r="F6" s="46" t="s">
        <v>70</v>
      </c>
      <c r="G6" s="47" t="s">
        <v>69</v>
      </c>
      <c r="H6" s="47" t="s">
        <v>69</v>
      </c>
      <c r="I6" s="568"/>
      <c r="K6" s="45"/>
    </row>
    <row r="7" spans="2:18" ht="22.5" customHeight="1" x14ac:dyDescent="0.25">
      <c r="B7" s="48" t="s">
        <v>71</v>
      </c>
      <c r="C7" s="152">
        <f>'１職員配置・園舎・園庭・設備'!L36</f>
        <v>0</v>
      </c>
      <c r="D7" s="698"/>
      <c r="E7" s="699"/>
      <c r="F7" s="552"/>
      <c r="G7" s="50">
        <f>ROUNDDOWN(C7/3,1)</f>
        <v>0</v>
      </c>
      <c r="H7" s="555"/>
      <c r="I7" s="51" t="s">
        <v>72</v>
      </c>
      <c r="J7" s="566"/>
      <c r="K7" s="45"/>
    </row>
    <row r="8" spans="2:18" ht="22.5" customHeight="1" x14ac:dyDescent="0.25">
      <c r="B8" s="48" t="s">
        <v>103</v>
      </c>
      <c r="C8" s="152">
        <f>'１職員配置・園舎・園庭・設備'!L37</f>
        <v>0</v>
      </c>
      <c r="D8" s="698"/>
      <c r="E8" s="699"/>
      <c r="F8" s="553"/>
      <c r="G8" s="559">
        <f>ROUNDDOWN((C8+C9)/6,1)</f>
        <v>0</v>
      </c>
      <c r="H8" s="556"/>
      <c r="I8" s="567" t="s">
        <v>73</v>
      </c>
      <c r="J8" s="566"/>
      <c r="K8" s="45"/>
    </row>
    <row r="9" spans="2:18" ht="22.5" customHeight="1" x14ac:dyDescent="0.25">
      <c r="B9" s="48" t="s">
        <v>74</v>
      </c>
      <c r="C9" s="152">
        <f>'１職員配置・園舎・園庭・設備'!L38</f>
        <v>0</v>
      </c>
      <c r="D9" s="698"/>
      <c r="E9" s="699"/>
      <c r="F9" s="554"/>
      <c r="G9" s="560"/>
      <c r="H9" s="556"/>
      <c r="I9" s="567"/>
      <c r="J9" s="566"/>
      <c r="K9" s="45"/>
    </row>
    <row r="10" spans="2:18" ht="22.5" customHeight="1" x14ac:dyDescent="0.25">
      <c r="B10" s="48" t="s">
        <v>75</v>
      </c>
      <c r="C10" s="152">
        <f>'１職員配置・園舎・園庭・設備'!L39</f>
        <v>0</v>
      </c>
      <c r="D10" s="698"/>
      <c r="E10" s="699"/>
      <c r="F10" s="49">
        <f>ROUNDUP(C10/35,0)</f>
        <v>0</v>
      </c>
      <c r="G10" s="50">
        <f>ROUNDDOWN(C10/20,1)</f>
        <v>0</v>
      </c>
      <c r="H10" s="556"/>
      <c r="I10" s="51" t="s">
        <v>76</v>
      </c>
      <c r="J10" s="566"/>
      <c r="R10" s="44"/>
    </row>
    <row r="11" spans="2:18" ht="22.5" customHeight="1" x14ac:dyDescent="0.25">
      <c r="B11" s="48" t="s">
        <v>77</v>
      </c>
      <c r="C11" s="152">
        <f>'１職員配置・園舎・園庭・設備'!L40</f>
        <v>0</v>
      </c>
      <c r="D11" s="698"/>
      <c r="E11" s="699"/>
      <c r="F11" s="49">
        <f>ROUNDUP(C11/35,0)</f>
        <v>0</v>
      </c>
      <c r="G11" s="559">
        <f>ROUNDDOWN((C11+C12)/30,1)</f>
        <v>0</v>
      </c>
      <c r="H11" s="556"/>
      <c r="I11" s="567" t="s">
        <v>78</v>
      </c>
      <c r="J11" s="566"/>
      <c r="R11" s="58"/>
    </row>
    <row r="12" spans="2:18" ht="22.5" customHeight="1" x14ac:dyDescent="0.25">
      <c r="B12" s="48" t="s">
        <v>79</v>
      </c>
      <c r="C12" s="152">
        <f>'１職員配置・園舎・園庭・設備'!L41</f>
        <v>0</v>
      </c>
      <c r="D12" s="698"/>
      <c r="E12" s="699"/>
      <c r="F12" s="49">
        <f>ROUNDUP(C12/35,0)</f>
        <v>0</v>
      </c>
      <c r="G12" s="560"/>
      <c r="H12" s="556"/>
      <c r="I12" s="567"/>
      <c r="J12" s="566"/>
    </row>
    <row r="13" spans="2:18" ht="22.5" customHeight="1" x14ac:dyDescent="0.25">
      <c r="B13" s="52" t="s">
        <v>80</v>
      </c>
      <c r="C13" s="49">
        <f>SUM(C7:C12)</f>
        <v>0</v>
      </c>
      <c r="D13" s="700"/>
      <c r="E13" s="701"/>
      <c r="F13" s="53">
        <f>SUM(F10:F12)</f>
        <v>0</v>
      </c>
      <c r="G13" s="68">
        <f>SUM(G7:G11)</f>
        <v>0</v>
      </c>
      <c r="H13" s="49">
        <f>ROUND(SUM(G13:G13),0)</f>
        <v>0</v>
      </c>
      <c r="I13" s="49"/>
      <c r="J13" s="54"/>
      <c r="L13" s="45"/>
    </row>
    <row r="14" spans="2:18" ht="22.5" customHeight="1" x14ac:dyDescent="0.25">
      <c r="K14" s="55"/>
    </row>
    <row r="15" spans="2:18" ht="24" customHeight="1" x14ac:dyDescent="0.25">
      <c r="B15" s="56" t="s">
        <v>81</v>
      </c>
      <c r="C15" s="44"/>
      <c r="D15" s="44"/>
      <c r="E15" s="44"/>
      <c r="F15" s="44"/>
      <c r="G15" s="44"/>
      <c r="H15" s="44"/>
      <c r="M15" s="131"/>
    </row>
    <row r="16" spans="2:18" ht="24" customHeight="1" x14ac:dyDescent="0.25">
      <c r="B16" s="57" t="s">
        <v>132</v>
      </c>
      <c r="C16" s="58"/>
      <c r="D16" s="58"/>
      <c r="E16" s="58"/>
      <c r="F16" s="58"/>
      <c r="H16" s="58"/>
      <c r="I16" s="60"/>
      <c r="J16" s="60"/>
      <c r="K16" s="60"/>
      <c r="L16" s="60"/>
      <c r="M16" s="60"/>
    </row>
    <row r="17" spans="2:13" ht="24" customHeight="1" x14ac:dyDescent="0.25">
      <c r="B17" s="57" t="s">
        <v>82</v>
      </c>
      <c r="I17" s="60"/>
      <c r="J17" s="60"/>
      <c r="K17" s="60"/>
      <c r="L17" s="60"/>
      <c r="M17" s="60"/>
    </row>
    <row r="18" spans="2:13" ht="24" customHeight="1" x14ac:dyDescent="0.25">
      <c r="B18" s="60"/>
      <c r="C18" s="60"/>
      <c r="I18" s="61"/>
      <c r="J18" s="61"/>
      <c r="K18" s="60"/>
      <c r="L18" s="60"/>
      <c r="M18" s="60"/>
    </row>
    <row r="19" spans="2:13" ht="24" customHeight="1" x14ac:dyDescent="0.25">
      <c r="B19" s="60"/>
      <c r="C19" s="60"/>
      <c r="I19" s="61"/>
      <c r="J19" s="61"/>
      <c r="K19" s="60"/>
      <c r="L19" s="60"/>
      <c r="M19" s="60"/>
    </row>
    <row r="20" spans="2:13" ht="24" customHeight="1" x14ac:dyDescent="0.25">
      <c r="B20" s="60"/>
      <c r="C20" s="60"/>
      <c r="I20" s="61"/>
      <c r="J20" s="61"/>
      <c r="K20" s="60"/>
      <c r="L20" s="60"/>
      <c r="M20" s="60"/>
    </row>
    <row r="21" spans="2:13" ht="24" customHeight="1" x14ac:dyDescent="0.25">
      <c r="B21" s="60"/>
      <c r="C21" s="60"/>
      <c r="I21" s="61"/>
      <c r="J21" s="61"/>
      <c r="K21" s="60"/>
      <c r="L21" s="60"/>
      <c r="M21" s="60"/>
    </row>
    <row r="22" spans="2:13" ht="24" customHeight="1" x14ac:dyDescent="0.25">
      <c r="B22" s="60"/>
      <c r="C22" s="60"/>
      <c r="I22" s="61"/>
      <c r="J22" s="61"/>
      <c r="K22" s="60"/>
      <c r="L22" s="60"/>
      <c r="M22" s="60"/>
    </row>
    <row r="23" spans="2:13" ht="24" customHeight="1" x14ac:dyDescent="0.25">
      <c r="B23" s="60"/>
      <c r="C23" s="60"/>
      <c r="I23" s="60"/>
      <c r="J23" s="60"/>
      <c r="K23" s="60"/>
      <c r="L23" s="60"/>
      <c r="M23" s="60"/>
    </row>
    <row r="24" spans="2:13" ht="24" customHeight="1" x14ac:dyDescent="0.25">
      <c r="B24" s="60"/>
      <c r="C24" s="60"/>
      <c r="I24" s="60"/>
      <c r="J24" s="60"/>
      <c r="K24" s="60"/>
      <c r="L24" s="60"/>
      <c r="M24" s="60"/>
    </row>
    <row r="25" spans="2:13" ht="24" customHeight="1" x14ac:dyDescent="0.25">
      <c r="B25" s="60"/>
      <c r="C25" s="60"/>
      <c r="I25" s="60"/>
      <c r="J25" s="60"/>
      <c r="K25" s="60"/>
      <c r="L25" s="60"/>
      <c r="M25" s="60"/>
    </row>
    <row r="26" spans="2:13" ht="15" customHeight="1" x14ac:dyDescent="0.25"/>
    <row r="27" spans="2:13" ht="15" customHeight="1" x14ac:dyDescent="0.25"/>
    <row r="28" spans="2:13" ht="15" customHeight="1" x14ac:dyDescent="0.25"/>
    <row r="29" spans="2:13" ht="15" customHeight="1" x14ac:dyDescent="0.25"/>
    <row r="30" spans="2:13" ht="15" customHeight="1" x14ac:dyDescent="0.25"/>
    <row r="31" spans="2:13" ht="15" customHeight="1" x14ac:dyDescent="0.25"/>
    <row r="32" spans="2:13" s="45" customFormat="1" ht="15" customHeight="1" x14ac:dyDescent="0.25"/>
  </sheetData>
  <sheetProtection sheet="1"/>
  <mergeCells count="16">
    <mergeCell ref="J7:J12"/>
    <mergeCell ref="G8:G9"/>
    <mergeCell ref="I8:I9"/>
    <mergeCell ref="G11:G12"/>
    <mergeCell ref="I11:I12"/>
    <mergeCell ref="D4:E13"/>
    <mergeCell ref="B3:E3"/>
    <mergeCell ref="F3:F5"/>
    <mergeCell ref="G3:H3"/>
    <mergeCell ref="I3:I6"/>
    <mergeCell ref="B4:B6"/>
    <mergeCell ref="C4:C5"/>
    <mergeCell ref="G4:G5"/>
    <mergeCell ref="H4:H5"/>
    <mergeCell ref="F7:F9"/>
    <mergeCell ref="H7:H12"/>
  </mergeCells>
  <phoneticPr fontId="1"/>
  <printOptions horizontalCentered="1"/>
  <pageMargins left="0.94488188976377963" right="0.35433070866141736" top="0.98425196850393704" bottom="0.98425196850393704" header="0.55118110236220474" footer="0.51181102362204722"/>
  <pageSetup paperSize="9" fitToWidth="2"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１職員配置・園舎・園庭・設備</vt:lpstr>
      <vt:lpstr>２学級・クラス配置</vt:lpstr>
      <vt:lpstr>３職員名簿 </vt:lpstr>
      <vt:lpstr>ア 園庭代替地要件</vt:lpstr>
      <vt:lpstr>イ保育室等2階以上設置要件 </vt:lpstr>
      <vt:lpstr>ウ外部搬入要件</vt:lpstr>
      <vt:lpstr>職員配置 1【必要人員等】※提出不要</vt:lpstr>
      <vt:lpstr>施設・設備 2【必要面積】※提出不要</vt:lpstr>
      <vt:lpstr>試算職員配置 1【必要人員等】※提出不要</vt:lpstr>
      <vt:lpstr>試算施設・設備 2【必要面積】※提出不要</vt:lpstr>
      <vt:lpstr>'１職員配置・園舎・園庭・設備'!Print_Area</vt:lpstr>
      <vt:lpstr>'２学級・クラス配置'!Print_Area</vt:lpstr>
      <vt:lpstr>'３職員名簿 '!Print_Area</vt:lpstr>
      <vt:lpstr>'ア 園庭代替地要件'!Print_Area</vt:lpstr>
      <vt:lpstr>'イ保育室等2階以上設置要件 '!Print_Area</vt:lpstr>
      <vt:lpstr>ウ外部搬入要件!Print_Area</vt:lpstr>
      <vt:lpstr>'施設・設備 2【必要面積】※提出不要'!Print_Area</vt:lpstr>
      <vt:lpstr>'試算施設・設備 2【必要面積】※提出不要'!Print_Area</vt:lpstr>
      <vt:lpstr>'試算職員配置 1【必要人員等】※提出不要'!Print_Area</vt:lpstr>
      <vt:lpstr>'職員配置 1【必要人員等】※提出不要'!Print_Area</vt:lpstr>
      <vt:lpstr>'３職員名簿 '!Print_Titles</vt:lpstr>
      <vt:lpstr>'イ保育室等2階以上設置要件 '!Print_Titles</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瀨野　雅貴</cp:lastModifiedBy>
  <cp:lastPrinted>2025-02-25T01:05:44Z</cp:lastPrinted>
  <dcterms:created xsi:type="dcterms:W3CDTF">2010-09-10T01:33:39Z</dcterms:created>
  <dcterms:modified xsi:type="dcterms:W3CDTF">2025-02-25T01:05:49Z</dcterms:modified>
</cp:coreProperties>
</file>